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ka-my.sharepoint.com/personal/brit_elin_hoel-skartveit_skole_rogfk_no/Documents/Skrivebord/Idrettsråd/årsmøte 2026/"/>
    </mc:Choice>
  </mc:AlternateContent>
  <xr:revisionPtr revIDLastSave="0" documentId="8_{0A1A3F2A-47EC-49E8-8556-E5ED95A73DCB}" xr6:coauthVersionLast="47" xr6:coauthVersionMax="47" xr10:uidLastSave="{00000000-0000-0000-0000-000000000000}"/>
  <bookViews>
    <workbookView xWindow="-110" yWindow="-110" windowWidth="19420" windowHeight="10300" xr2:uid="{15941770-E61A-47B5-8A6C-629D708072B0}"/>
  </bookViews>
  <sheets>
    <sheet name="Regnskap 25" sheetId="3" r:id="rId1"/>
    <sheet name="Regnskap 24" sheetId="1" r:id="rId2"/>
    <sheet name="Ark1" sheetId="2" r:id="rId3"/>
  </sheets>
  <definedNames>
    <definedName name="_xlnm.Print_Area" localSheetId="1">'Regnskap 24'!$A$1:$K$69</definedName>
    <definedName name="_xlnm.Print_Area" localSheetId="0">'Regnskap 25'!$A$1:$K$69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H39" i="3"/>
  <c r="I23" i="3"/>
  <c r="F23" i="3"/>
  <c r="F22" i="3"/>
  <c r="F14" i="3"/>
  <c r="K22" i="3"/>
  <c r="K14" i="3"/>
  <c r="J23" i="3"/>
  <c r="J14" i="3"/>
  <c r="J22" i="3"/>
  <c r="I22" i="3"/>
  <c r="I14" i="3"/>
  <c r="H21" i="3" l="1"/>
  <c r="H18" i="3"/>
  <c r="H14" i="3"/>
  <c r="S35" i="3"/>
  <c r="R35" i="3"/>
  <c r="N39" i="3"/>
  <c r="S37" i="3" l="1"/>
  <c r="H22" i="3"/>
  <c r="H23" i="3" s="1"/>
  <c r="N40" i="3"/>
  <c r="K23" i="3"/>
  <c r="AH8" i="3"/>
  <c r="K21" i="1"/>
  <c r="J21" i="1"/>
  <c r="F21" i="1"/>
  <c r="J28" i="1"/>
  <c r="J37" i="1" s="1"/>
  <c r="I21" i="1"/>
  <c r="H17" i="1"/>
  <c r="H16" i="1"/>
  <c r="H14" i="1"/>
  <c r="H12" i="1"/>
  <c r="H10" i="1"/>
  <c r="H9" i="1"/>
  <c r="AF8" i="1"/>
  <c r="AE11" i="1" s="1"/>
  <c r="H28" i="1" s="1"/>
  <c r="H21" i="1" l="1"/>
  <c r="I29" i="1" s="1"/>
  <c r="H37" i="1"/>
  <c r="H33" i="1"/>
</calcChain>
</file>

<file path=xl/sharedStrings.xml><?xml version="1.0" encoding="utf-8"?>
<sst xmlns="http://schemas.openxmlformats.org/spreadsheetml/2006/main" count="344" uniqueCount="146">
  <si>
    <t>Idrettsrådet i Strand Kommune</t>
  </si>
  <si>
    <t>Resultatregnskap</t>
  </si>
  <si>
    <t>budsjett 2025</t>
  </si>
  <si>
    <t>regnskap</t>
  </si>
  <si>
    <t xml:space="preserve">budsjett </t>
  </si>
  <si>
    <t>Inntekter</t>
  </si>
  <si>
    <t>Kommunalt tilskudd (Strand kommune</t>
  </si>
  <si>
    <t>Tilskudd Rogaland Idrettskrets</t>
  </si>
  <si>
    <t>Reise Sand idrettsrådmøte 28/10-23</t>
  </si>
  <si>
    <t>Tilskudd kommune</t>
  </si>
  <si>
    <t>Renter på konto</t>
  </si>
  <si>
    <t>omkostninger bedriftsnett</t>
  </si>
  <si>
    <t>MVA konpensasjon</t>
  </si>
  <si>
    <t xml:space="preserve">utbet kommstøtte </t>
  </si>
  <si>
    <t>Utgifter</t>
  </si>
  <si>
    <t>Bet Rog Idrettskrets</t>
  </si>
  <si>
    <t>Kjøp utstyr</t>
  </si>
  <si>
    <t xml:space="preserve">Fordeling av kommunalt tilskudd </t>
  </si>
  <si>
    <t>Støtte fra kommune</t>
  </si>
  <si>
    <t>Administrasjon/representasjon</t>
  </si>
  <si>
    <t>Omkostninger SR bank 1 bedriftsnett</t>
  </si>
  <si>
    <t>Utbet kom støtte til IL</t>
  </si>
  <si>
    <t>Idrettskonferansen</t>
  </si>
  <si>
    <t>Støtte fra Strand Kommune Støtte idr konf Sauda</t>
  </si>
  <si>
    <t>Resultat</t>
  </si>
  <si>
    <t>Overskudd</t>
  </si>
  <si>
    <t>Støtte Rog Idrettskrets</t>
  </si>
  <si>
    <t>NIF</t>
  </si>
  <si>
    <t>Kjørig til Sauda Idrkonferanse</t>
  </si>
  <si>
    <t>kreditrenter</t>
  </si>
  <si>
    <t>Balanse</t>
  </si>
  <si>
    <t>Eiendeler</t>
  </si>
  <si>
    <t>Bank</t>
  </si>
  <si>
    <t>Overskudd/underskudd</t>
  </si>
  <si>
    <t>Egenkapital</t>
  </si>
  <si>
    <t>kortsiktig gjeld</t>
  </si>
  <si>
    <t>Sum Egenkapital og gjeld</t>
  </si>
  <si>
    <t>Jørpeland 18.03.24</t>
  </si>
  <si>
    <t>Idrettsrådet i Strand</t>
  </si>
  <si>
    <t>Magnus Heskje</t>
  </si>
  <si>
    <t>Kasserer</t>
  </si>
  <si>
    <t>Noter</t>
  </si>
  <si>
    <t>Til årsregnskap 2024 for Idrettsrådet i Strand</t>
  </si>
  <si>
    <t>1: Tilskudd kr 5000,- fra kommunen er til idrettskonferansen 2024 i Sauda. Det reflekterer og</t>
  </si>
  <si>
    <t>kr 5000,- i kortsiktig gjeld som enda ikke er utbetalt til Sauda idrettsråd.</t>
  </si>
  <si>
    <t>2. MVA kompensasjon fikk vi etter å ha søkt om det for første gang i 2024. Vil og gjøre det i 2025.</t>
  </si>
  <si>
    <t>kasserer</t>
  </si>
  <si>
    <t>Utlegg Folkepulsen</t>
  </si>
  <si>
    <t>Årsregnskap for 2025 og budsjett 2026</t>
  </si>
  <si>
    <t>budsjett 2026</t>
  </si>
  <si>
    <t>Sauda Kommune</t>
  </si>
  <si>
    <t>konto</t>
  </si>
  <si>
    <t>Dato</t>
  </si>
  <si>
    <t>Beskrivelse</t>
  </si>
  <si>
    <t>Inn</t>
  </si>
  <si>
    <t>Ut</t>
  </si>
  <si>
    <t>Type</t>
  </si>
  <si>
    <t>Valuta</t>
  </si>
  <si>
    <t>Fra konto</t>
  </si>
  <si>
    <t>Fra</t>
  </si>
  <si>
    <t>Til konto</t>
  </si>
  <si>
    <t>Til</t>
  </si>
  <si>
    <t>07.01.2025</t>
  </si>
  <si>
    <t>Omkostninger BedriftsNett</t>
  </si>
  <si>
    <t/>
  </si>
  <si>
    <t>Pris</t>
  </si>
  <si>
    <t>NOK</t>
  </si>
  <si>
    <t>32054059352</t>
  </si>
  <si>
    <t>32019999008</t>
  </si>
  <si>
    <t>06.03.2025</t>
  </si>
  <si>
    <t>FAKTURANUMMER                     BELØP    FAKTURADATO KUNDENUMMER</t>
  </si>
  <si>
    <t>Bedriftsterminal overførsel</t>
  </si>
  <si>
    <t>32050700010</t>
  </si>
  <si>
    <t>Strand Kommune</t>
  </si>
  <si>
    <t>STRAND IDRETTSRÅD</t>
  </si>
  <si>
    <t>10.04.2025</t>
  </si>
  <si>
    <t>Overført etter utlegg pizzabakeren til årsmøte 09.04.25</t>
  </si>
  <si>
    <t>Betaling med melding</t>
  </si>
  <si>
    <t>Strand Idrettsråd</t>
  </si>
  <si>
    <t>33531247030</t>
  </si>
  <si>
    <t>Børge Oanes</t>
  </si>
  <si>
    <t>02.05.2025</t>
  </si>
  <si>
    <t>100391006960 Rog Idrkrets for skyld Sauda komm</t>
  </si>
  <si>
    <t>Betaling med KID</t>
  </si>
  <si>
    <t>32010911566</t>
  </si>
  <si>
    <t>Rogaland Idrettskrets</t>
  </si>
  <si>
    <t>06.05.2025</t>
  </si>
  <si>
    <t>10.06.2025</t>
  </si>
  <si>
    <t>15.07.2025</t>
  </si>
  <si>
    <t>FAKTURANUMMER     Sauda                BELØP    FAKTURADATO KUNDENUMMER</t>
  </si>
  <si>
    <t>Overførsel</t>
  </si>
  <si>
    <t>35206217705</t>
  </si>
  <si>
    <t>IDRETTSRÅDET STRAND</t>
  </si>
  <si>
    <t>22.07.2025</t>
  </si>
  <si>
    <t>Suldal Kommune - Støtte til Idrettskonferanse Ryfylke 2025</t>
  </si>
  <si>
    <t>32022031499</t>
  </si>
  <si>
    <t>Suldal Idrettsråd</t>
  </si>
  <si>
    <t>Strand IR - Konferansekonto</t>
  </si>
  <si>
    <t>03.09.2025</t>
  </si>
  <si>
    <t>Tilskudd sak 20/25 sparebankstiftelse</t>
  </si>
  <si>
    <t>33530920238</t>
  </si>
  <si>
    <t>RYFYLKEFONDET KOMMUNALT OPPGÅVEFELL</t>
  </si>
  <si>
    <t>22.09.2025</t>
  </si>
  <si>
    <t>15 transaksjoner Støtte kommunal. Alle IL i kommunen</t>
  </si>
  <si>
    <t>29.09.2025</t>
  </si>
  <si>
    <t>Uttlegg Ryfylke Idrettskonferanse 27/9-25</t>
  </si>
  <si>
    <t>01.10.2025</t>
  </si>
  <si>
    <t>2 transaksjoner Thorir</t>
  </si>
  <si>
    <t>1/</t>
  </si>
  <si>
    <t>Gaveart fra Fremmad</t>
  </si>
  <si>
    <t>09.10.2025</t>
  </si>
  <si>
    <t>22.10.2025</t>
  </si>
  <si>
    <t>2 transaksjoner Reiseregn Knut Skeie Solberg</t>
  </si>
  <si>
    <t>Honorar Knut Skeie Solberg</t>
  </si>
  <si>
    <t>23.10.2025</t>
  </si>
  <si>
    <t>32015399677</t>
  </si>
  <si>
    <t>Sparebankstiftelsen SR-Bank</t>
  </si>
  <si>
    <t>04.11.2025</t>
  </si>
  <si>
    <t>11.11.2025</t>
  </si>
  <si>
    <t>Børge Prosjektledelse</t>
  </si>
  <si>
    <t>Huldeborg foredrag</t>
  </si>
  <si>
    <t>08.12.2025</t>
  </si>
  <si>
    <t>Tilskudd</t>
  </si>
  <si>
    <t>Strand IR</t>
  </si>
  <si>
    <t>09.12.2025</t>
  </si>
  <si>
    <t>30.12.2025</t>
  </si>
  <si>
    <t>Utleggsregning 1 - 25</t>
  </si>
  <si>
    <t>54121100269</t>
  </si>
  <si>
    <t>31.12.2025</t>
  </si>
  <si>
    <t>KREDITRENTER</t>
  </si>
  <si>
    <t>Bruksrenter</t>
  </si>
  <si>
    <t>06.01.2026</t>
  </si>
  <si>
    <t>22.01.2026</t>
  </si>
  <si>
    <t>000101730102205</t>
  </si>
  <si>
    <t>32054004108</t>
  </si>
  <si>
    <t>STAAL JØRPELAND</t>
  </si>
  <si>
    <t>10.02.2026</t>
  </si>
  <si>
    <t>Støtte idrettskonferanse</t>
  </si>
  <si>
    <t xml:space="preserve">Utlegg kortsiktig gjeld 2024 </t>
  </si>
  <si>
    <t>Fakt 10220 Staal Jørpeland</t>
  </si>
  <si>
    <t>Staal Jørpeland</t>
  </si>
  <si>
    <t>SUM Inntekter</t>
  </si>
  <si>
    <t>Sum Utgifter</t>
  </si>
  <si>
    <t>Til årsregnskap 2025 for Idrettsrådet i Strand</t>
  </si>
  <si>
    <t>Kortsiktig gjeld er ubetalt regning Staal Jørpeland.</t>
  </si>
  <si>
    <t>Jørpeland 18.03.26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</si>
</sst>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4" tint="-0.249977111117893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0" fontId="4" fillId="0" borderId="0" xfId="0" applyFont="1"/>
    <xf numFmtId="1" fontId="1" fillId="0" borderId="0" xfId="0" applyNumberFormat="1" applyFont="1"/>
    <xf numFmtId="2" fontId="5" fillId="0" borderId="0" xfId="0" applyNumberFormat="1" applyFont="1"/>
    <xf numFmtId="0" fontId="6" fillId="0" borderId="0" xfId="0" applyFont="1"/>
    <xf numFmtId="2" fontId="7" fillId="0" borderId="0" xfId="0" applyNumberFormat="1" applyFont="1"/>
    <xf numFmtId="0" fontId="8" fillId="0" borderId="0" xfId="0" applyFont="1"/>
    <xf numFmtId="0" fontId="7" fillId="0" borderId="0" xfId="0" applyFont="1"/>
    <xf numFmtId="0" fontId="1" fillId="0" borderId="1" xfId="0" applyFont="1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/>
    <xf numFmtId="14" fontId="0" fillId="0" borderId="0" xfId="0" applyNumberForma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2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0" fillId="0" borderId="2" xfId="0" applyBorder="1"/>
    <xf numFmtId="0" fontId="7" fillId="0" borderId="1" xfId="0" applyFont="1" applyBorder="1"/>
    <xf numFmtId="4" fontId="1" fillId="0" borderId="0" xfId="0" applyNumberFormat="1" applyFont="1"/>
    <xf numFmtId="4" fontId="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2" fontId="0" fillId="11" borderId="0" xfId="0" applyNumberFormat="1" applyFill="1"/>
    <xf numFmtId="2" fontId="0" fillId="12" borderId="0" xfId="0" applyNumberFormat="1" applyFill="1"/>
    <xf numFmtId="0" fontId="1" fillId="13" borderId="0" xfId="0" applyFont="1" applyFill="1"/>
    <xf numFmtId="4" fontId="1" fillId="13" borderId="0" xfId="0" applyNumberFormat="1" applyFont="1" applyFill="1"/>
    <xf numFmtId="2" fontId="7" fillId="13" borderId="0" xfId="0" applyNumberFormat="1" applyFont="1" applyFill="1"/>
    <xf numFmtId="0" fontId="1" fillId="14" borderId="0" xfId="0" applyFont="1" applyFill="1"/>
    <xf numFmtId="4" fontId="1" fillId="14" borderId="0" xfId="0" applyNumberFormat="1" applyFont="1" applyFill="1"/>
    <xf numFmtId="2" fontId="5" fillId="14" borderId="0" xfId="0" applyNumberFormat="1" applyFont="1" applyFill="1"/>
    <xf numFmtId="0" fontId="8" fillId="15" borderId="1" xfId="0" applyFont="1" applyFill="1" applyBorder="1"/>
    <xf numFmtId="4" fontId="8" fillId="15" borderId="1" xfId="0" applyNumberFormat="1" applyFont="1" applyFill="1" applyBorder="1"/>
    <xf numFmtId="2" fontId="8" fillId="15" borderId="1" xfId="0" applyNumberFormat="1" applyFont="1" applyFill="1" applyBorder="1"/>
    <xf numFmtId="4" fontId="7" fillId="0" borderId="0" xfId="0" applyNumberFormat="1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73AF-B8E9-433E-809A-AA40AEC46EB8}">
  <dimension ref="A1:AH65"/>
  <sheetViews>
    <sheetView showGridLines="0" tabSelected="1" zoomScale="73" zoomScaleNormal="73" workbookViewId="0">
      <selection activeCell="L38" sqref="L38"/>
    </sheetView>
  </sheetViews>
  <sheetFormatPr baseColWidth="10" defaultColWidth="9.1796875" defaultRowHeight="14.5" x14ac:dyDescent="0.35"/>
  <cols>
    <col min="1" max="1" width="5.1796875" customWidth="1"/>
    <col min="2" max="2" width="20.453125" customWidth="1"/>
    <col min="3" max="3" width="9.1796875" customWidth="1"/>
    <col min="4" max="5" width="6.7265625" customWidth="1"/>
    <col min="6" max="6" width="13.26953125" customWidth="1"/>
    <col min="7" max="7" width="9.1796875" customWidth="1"/>
    <col min="8" max="8" width="13.453125" customWidth="1"/>
    <col min="9" max="9" width="14.54296875" customWidth="1"/>
    <col min="10" max="10" width="17.81640625" style="8" customWidth="1"/>
    <col min="11" max="11" width="12.1796875" customWidth="1"/>
    <col min="12" max="13" width="9.1796875" customWidth="1"/>
    <col min="14" max="14" width="14.54296875" customWidth="1"/>
    <col min="15" max="15" width="9.1796875" customWidth="1"/>
    <col min="16" max="16" width="15" customWidth="1"/>
    <col min="17" max="17" width="37.7265625" customWidth="1"/>
    <col min="18" max="18" width="9.1796875" customWidth="1"/>
    <col min="19" max="19" width="14.1796875" customWidth="1"/>
    <col min="20" max="21" width="9.54296875" bestFit="1" customWidth="1"/>
    <col min="22" max="23" width="9.1796875" customWidth="1"/>
    <col min="24" max="24" width="9.54296875" bestFit="1" customWidth="1"/>
    <col min="25" max="25" width="9.1796875" customWidth="1"/>
    <col min="26" max="26" width="9.54296875" bestFit="1" customWidth="1"/>
    <col min="29" max="29" width="19.26953125" customWidth="1"/>
    <col min="261" max="261" width="5.1796875" customWidth="1"/>
    <col min="262" max="262" width="17.453125" customWidth="1"/>
    <col min="264" max="264" width="6.7265625" customWidth="1"/>
    <col min="266" max="266" width="10.1796875" bestFit="1" customWidth="1"/>
    <col min="267" max="268" width="10.453125" customWidth="1"/>
    <col min="269" max="269" width="12.1796875" customWidth="1"/>
    <col min="273" max="273" width="14.26953125" customWidth="1"/>
    <col min="276" max="277" width="9.54296875" bestFit="1" customWidth="1"/>
    <col min="280" max="280" width="9.54296875" bestFit="1" customWidth="1"/>
    <col min="282" max="282" width="9.54296875" bestFit="1" customWidth="1"/>
    <col min="517" max="517" width="5.1796875" customWidth="1"/>
    <col min="518" max="518" width="17.453125" customWidth="1"/>
    <col min="520" max="520" width="6.7265625" customWidth="1"/>
    <col min="522" max="522" width="10.1796875" bestFit="1" customWidth="1"/>
    <col min="523" max="524" width="10.453125" customWidth="1"/>
    <col min="525" max="525" width="12.1796875" customWidth="1"/>
    <col min="529" max="529" width="14.26953125" customWidth="1"/>
    <col min="532" max="533" width="9.54296875" bestFit="1" customWidth="1"/>
    <col min="536" max="536" width="9.54296875" bestFit="1" customWidth="1"/>
    <col min="538" max="538" width="9.54296875" bestFit="1" customWidth="1"/>
    <col min="773" max="773" width="5.1796875" customWidth="1"/>
    <col min="774" max="774" width="17.453125" customWidth="1"/>
    <col min="776" max="776" width="6.7265625" customWidth="1"/>
    <col min="778" max="778" width="10.1796875" bestFit="1" customWidth="1"/>
    <col min="779" max="780" width="10.453125" customWidth="1"/>
    <col min="781" max="781" width="12.1796875" customWidth="1"/>
    <col min="785" max="785" width="14.26953125" customWidth="1"/>
    <col min="788" max="789" width="9.54296875" bestFit="1" customWidth="1"/>
    <col min="792" max="792" width="9.54296875" bestFit="1" customWidth="1"/>
    <col min="794" max="794" width="9.54296875" bestFit="1" customWidth="1"/>
    <col min="1029" max="1029" width="5.1796875" customWidth="1"/>
    <col min="1030" max="1030" width="17.453125" customWidth="1"/>
    <col min="1032" max="1032" width="6.7265625" customWidth="1"/>
    <col min="1034" max="1034" width="10.1796875" bestFit="1" customWidth="1"/>
    <col min="1035" max="1036" width="10.453125" customWidth="1"/>
    <col min="1037" max="1037" width="12.1796875" customWidth="1"/>
    <col min="1041" max="1041" width="14.26953125" customWidth="1"/>
    <col min="1044" max="1045" width="9.54296875" bestFit="1" customWidth="1"/>
    <col min="1048" max="1048" width="9.54296875" bestFit="1" customWidth="1"/>
    <col min="1050" max="1050" width="9.54296875" bestFit="1" customWidth="1"/>
    <col min="1285" max="1285" width="5.1796875" customWidth="1"/>
    <col min="1286" max="1286" width="17.453125" customWidth="1"/>
    <col min="1288" max="1288" width="6.7265625" customWidth="1"/>
    <col min="1290" max="1290" width="10.1796875" bestFit="1" customWidth="1"/>
    <col min="1291" max="1292" width="10.453125" customWidth="1"/>
    <col min="1293" max="1293" width="12.1796875" customWidth="1"/>
    <col min="1297" max="1297" width="14.26953125" customWidth="1"/>
    <col min="1300" max="1301" width="9.54296875" bestFit="1" customWidth="1"/>
    <col min="1304" max="1304" width="9.54296875" bestFit="1" customWidth="1"/>
    <col min="1306" max="1306" width="9.54296875" bestFit="1" customWidth="1"/>
    <col min="1541" max="1541" width="5.1796875" customWidth="1"/>
    <col min="1542" max="1542" width="17.453125" customWidth="1"/>
    <col min="1544" max="1544" width="6.7265625" customWidth="1"/>
    <col min="1546" max="1546" width="10.1796875" bestFit="1" customWidth="1"/>
    <col min="1547" max="1548" width="10.453125" customWidth="1"/>
    <col min="1549" max="1549" width="12.1796875" customWidth="1"/>
    <col min="1553" max="1553" width="14.26953125" customWidth="1"/>
    <col min="1556" max="1557" width="9.54296875" bestFit="1" customWidth="1"/>
    <col min="1560" max="1560" width="9.54296875" bestFit="1" customWidth="1"/>
    <col min="1562" max="1562" width="9.54296875" bestFit="1" customWidth="1"/>
    <col min="1797" max="1797" width="5.1796875" customWidth="1"/>
    <col min="1798" max="1798" width="17.453125" customWidth="1"/>
    <col min="1800" max="1800" width="6.7265625" customWidth="1"/>
    <col min="1802" max="1802" width="10.1796875" bestFit="1" customWidth="1"/>
    <col min="1803" max="1804" width="10.453125" customWidth="1"/>
    <col min="1805" max="1805" width="12.1796875" customWidth="1"/>
    <col min="1809" max="1809" width="14.26953125" customWidth="1"/>
    <col min="1812" max="1813" width="9.54296875" bestFit="1" customWidth="1"/>
    <col min="1816" max="1816" width="9.54296875" bestFit="1" customWidth="1"/>
    <col min="1818" max="1818" width="9.54296875" bestFit="1" customWidth="1"/>
    <col min="2053" max="2053" width="5.1796875" customWidth="1"/>
    <col min="2054" max="2054" width="17.453125" customWidth="1"/>
    <col min="2056" max="2056" width="6.7265625" customWidth="1"/>
    <col min="2058" max="2058" width="10.1796875" bestFit="1" customWidth="1"/>
    <col min="2059" max="2060" width="10.453125" customWidth="1"/>
    <col min="2061" max="2061" width="12.1796875" customWidth="1"/>
    <col min="2065" max="2065" width="14.26953125" customWidth="1"/>
    <col min="2068" max="2069" width="9.54296875" bestFit="1" customWidth="1"/>
    <col min="2072" max="2072" width="9.54296875" bestFit="1" customWidth="1"/>
    <col min="2074" max="2074" width="9.54296875" bestFit="1" customWidth="1"/>
    <col min="2309" max="2309" width="5.1796875" customWidth="1"/>
    <col min="2310" max="2310" width="17.453125" customWidth="1"/>
    <col min="2312" max="2312" width="6.7265625" customWidth="1"/>
    <col min="2314" max="2314" width="10.1796875" bestFit="1" customWidth="1"/>
    <col min="2315" max="2316" width="10.453125" customWidth="1"/>
    <col min="2317" max="2317" width="12.1796875" customWidth="1"/>
    <col min="2321" max="2321" width="14.26953125" customWidth="1"/>
    <col min="2324" max="2325" width="9.54296875" bestFit="1" customWidth="1"/>
    <col min="2328" max="2328" width="9.54296875" bestFit="1" customWidth="1"/>
    <col min="2330" max="2330" width="9.54296875" bestFit="1" customWidth="1"/>
    <col min="2565" max="2565" width="5.1796875" customWidth="1"/>
    <col min="2566" max="2566" width="17.453125" customWidth="1"/>
    <col min="2568" max="2568" width="6.7265625" customWidth="1"/>
    <col min="2570" max="2570" width="10.1796875" bestFit="1" customWidth="1"/>
    <col min="2571" max="2572" width="10.453125" customWidth="1"/>
    <col min="2573" max="2573" width="12.1796875" customWidth="1"/>
    <col min="2577" max="2577" width="14.26953125" customWidth="1"/>
    <col min="2580" max="2581" width="9.54296875" bestFit="1" customWidth="1"/>
    <col min="2584" max="2584" width="9.54296875" bestFit="1" customWidth="1"/>
    <col min="2586" max="2586" width="9.54296875" bestFit="1" customWidth="1"/>
    <col min="2821" max="2821" width="5.1796875" customWidth="1"/>
    <col min="2822" max="2822" width="17.453125" customWidth="1"/>
    <col min="2824" max="2824" width="6.7265625" customWidth="1"/>
    <col min="2826" max="2826" width="10.1796875" bestFit="1" customWidth="1"/>
    <col min="2827" max="2828" width="10.453125" customWidth="1"/>
    <col min="2829" max="2829" width="12.1796875" customWidth="1"/>
    <col min="2833" max="2833" width="14.26953125" customWidth="1"/>
    <col min="2836" max="2837" width="9.54296875" bestFit="1" customWidth="1"/>
    <col min="2840" max="2840" width="9.54296875" bestFit="1" customWidth="1"/>
    <col min="2842" max="2842" width="9.54296875" bestFit="1" customWidth="1"/>
    <col min="3077" max="3077" width="5.1796875" customWidth="1"/>
    <col min="3078" max="3078" width="17.453125" customWidth="1"/>
    <col min="3080" max="3080" width="6.7265625" customWidth="1"/>
    <col min="3082" max="3082" width="10.1796875" bestFit="1" customWidth="1"/>
    <col min="3083" max="3084" width="10.453125" customWidth="1"/>
    <col min="3085" max="3085" width="12.1796875" customWidth="1"/>
    <col min="3089" max="3089" width="14.26953125" customWidth="1"/>
    <col min="3092" max="3093" width="9.54296875" bestFit="1" customWidth="1"/>
    <col min="3096" max="3096" width="9.54296875" bestFit="1" customWidth="1"/>
    <col min="3098" max="3098" width="9.54296875" bestFit="1" customWidth="1"/>
    <col min="3333" max="3333" width="5.1796875" customWidth="1"/>
    <col min="3334" max="3334" width="17.453125" customWidth="1"/>
    <col min="3336" max="3336" width="6.7265625" customWidth="1"/>
    <col min="3338" max="3338" width="10.1796875" bestFit="1" customWidth="1"/>
    <col min="3339" max="3340" width="10.453125" customWidth="1"/>
    <col min="3341" max="3341" width="12.1796875" customWidth="1"/>
    <col min="3345" max="3345" width="14.26953125" customWidth="1"/>
    <col min="3348" max="3349" width="9.54296875" bestFit="1" customWidth="1"/>
    <col min="3352" max="3352" width="9.54296875" bestFit="1" customWidth="1"/>
    <col min="3354" max="3354" width="9.54296875" bestFit="1" customWidth="1"/>
    <col min="3589" max="3589" width="5.1796875" customWidth="1"/>
    <col min="3590" max="3590" width="17.453125" customWidth="1"/>
    <col min="3592" max="3592" width="6.7265625" customWidth="1"/>
    <col min="3594" max="3594" width="10.1796875" bestFit="1" customWidth="1"/>
    <col min="3595" max="3596" width="10.453125" customWidth="1"/>
    <col min="3597" max="3597" width="12.1796875" customWidth="1"/>
    <col min="3601" max="3601" width="14.26953125" customWidth="1"/>
    <col min="3604" max="3605" width="9.54296875" bestFit="1" customWidth="1"/>
    <col min="3608" max="3608" width="9.54296875" bestFit="1" customWidth="1"/>
    <col min="3610" max="3610" width="9.54296875" bestFit="1" customWidth="1"/>
    <col min="3845" max="3845" width="5.1796875" customWidth="1"/>
    <col min="3846" max="3846" width="17.453125" customWidth="1"/>
    <col min="3848" max="3848" width="6.7265625" customWidth="1"/>
    <col min="3850" max="3850" width="10.1796875" bestFit="1" customWidth="1"/>
    <col min="3851" max="3852" width="10.453125" customWidth="1"/>
    <col min="3853" max="3853" width="12.1796875" customWidth="1"/>
    <col min="3857" max="3857" width="14.26953125" customWidth="1"/>
    <col min="3860" max="3861" width="9.54296875" bestFit="1" customWidth="1"/>
    <col min="3864" max="3864" width="9.54296875" bestFit="1" customWidth="1"/>
    <col min="3866" max="3866" width="9.54296875" bestFit="1" customWidth="1"/>
    <col min="4101" max="4101" width="5.1796875" customWidth="1"/>
    <col min="4102" max="4102" width="17.453125" customWidth="1"/>
    <col min="4104" max="4104" width="6.7265625" customWidth="1"/>
    <col min="4106" max="4106" width="10.1796875" bestFit="1" customWidth="1"/>
    <col min="4107" max="4108" width="10.453125" customWidth="1"/>
    <col min="4109" max="4109" width="12.1796875" customWidth="1"/>
    <col min="4113" max="4113" width="14.26953125" customWidth="1"/>
    <col min="4116" max="4117" width="9.54296875" bestFit="1" customWidth="1"/>
    <col min="4120" max="4120" width="9.54296875" bestFit="1" customWidth="1"/>
    <col min="4122" max="4122" width="9.54296875" bestFit="1" customWidth="1"/>
    <col min="4357" max="4357" width="5.1796875" customWidth="1"/>
    <col min="4358" max="4358" width="17.453125" customWidth="1"/>
    <col min="4360" max="4360" width="6.7265625" customWidth="1"/>
    <col min="4362" max="4362" width="10.1796875" bestFit="1" customWidth="1"/>
    <col min="4363" max="4364" width="10.453125" customWidth="1"/>
    <col min="4365" max="4365" width="12.1796875" customWidth="1"/>
    <col min="4369" max="4369" width="14.26953125" customWidth="1"/>
    <col min="4372" max="4373" width="9.54296875" bestFit="1" customWidth="1"/>
    <col min="4376" max="4376" width="9.54296875" bestFit="1" customWidth="1"/>
    <col min="4378" max="4378" width="9.54296875" bestFit="1" customWidth="1"/>
    <col min="4613" max="4613" width="5.1796875" customWidth="1"/>
    <col min="4614" max="4614" width="17.453125" customWidth="1"/>
    <col min="4616" max="4616" width="6.7265625" customWidth="1"/>
    <col min="4618" max="4618" width="10.1796875" bestFit="1" customWidth="1"/>
    <col min="4619" max="4620" width="10.453125" customWidth="1"/>
    <col min="4621" max="4621" width="12.1796875" customWidth="1"/>
    <col min="4625" max="4625" width="14.26953125" customWidth="1"/>
    <col min="4628" max="4629" width="9.54296875" bestFit="1" customWidth="1"/>
    <col min="4632" max="4632" width="9.54296875" bestFit="1" customWidth="1"/>
    <col min="4634" max="4634" width="9.54296875" bestFit="1" customWidth="1"/>
    <col min="4869" max="4869" width="5.1796875" customWidth="1"/>
    <col min="4870" max="4870" width="17.453125" customWidth="1"/>
    <col min="4872" max="4872" width="6.7265625" customWidth="1"/>
    <col min="4874" max="4874" width="10.1796875" bestFit="1" customWidth="1"/>
    <col min="4875" max="4876" width="10.453125" customWidth="1"/>
    <col min="4877" max="4877" width="12.1796875" customWidth="1"/>
    <col min="4881" max="4881" width="14.26953125" customWidth="1"/>
    <col min="4884" max="4885" width="9.54296875" bestFit="1" customWidth="1"/>
    <col min="4888" max="4888" width="9.54296875" bestFit="1" customWidth="1"/>
    <col min="4890" max="4890" width="9.54296875" bestFit="1" customWidth="1"/>
    <col min="5125" max="5125" width="5.1796875" customWidth="1"/>
    <col min="5126" max="5126" width="17.453125" customWidth="1"/>
    <col min="5128" max="5128" width="6.7265625" customWidth="1"/>
    <col min="5130" max="5130" width="10.1796875" bestFit="1" customWidth="1"/>
    <col min="5131" max="5132" width="10.453125" customWidth="1"/>
    <col min="5133" max="5133" width="12.1796875" customWidth="1"/>
    <col min="5137" max="5137" width="14.26953125" customWidth="1"/>
    <col min="5140" max="5141" width="9.54296875" bestFit="1" customWidth="1"/>
    <col min="5144" max="5144" width="9.54296875" bestFit="1" customWidth="1"/>
    <col min="5146" max="5146" width="9.54296875" bestFit="1" customWidth="1"/>
    <col min="5381" max="5381" width="5.1796875" customWidth="1"/>
    <col min="5382" max="5382" width="17.453125" customWidth="1"/>
    <col min="5384" max="5384" width="6.7265625" customWidth="1"/>
    <col min="5386" max="5386" width="10.1796875" bestFit="1" customWidth="1"/>
    <col min="5387" max="5388" width="10.453125" customWidth="1"/>
    <col min="5389" max="5389" width="12.1796875" customWidth="1"/>
    <col min="5393" max="5393" width="14.26953125" customWidth="1"/>
    <col min="5396" max="5397" width="9.54296875" bestFit="1" customWidth="1"/>
    <col min="5400" max="5400" width="9.54296875" bestFit="1" customWidth="1"/>
    <col min="5402" max="5402" width="9.54296875" bestFit="1" customWidth="1"/>
    <col min="5637" max="5637" width="5.1796875" customWidth="1"/>
    <col min="5638" max="5638" width="17.453125" customWidth="1"/>
    <col min="5640" max="5640" width="6.7265625" customWidth="1"/>
    <col min="5642" max="5642" width="10.1796875" bestFit="1" customWidth="1"/>
    <col min="5643" max="5644" width="10.453125" customWidth="1"/>
    <col min="5645" max="5645" width="12.1796875" customWidth="1"/>
    <col min="5649" max="5649" width="14.26953125" customWidth="1"/>
    <col min="5652" max="5653" width="9.54296875" bestFit="1" customWidth="1"/>
    <col min="5656" max="5656" width="9.54296875" bestFit="1" customWidth="1"/>
    <col min="5658" max="5658" width="9.54296875" bestFit="1" customWidth="1"/>
    <col min="5893" max="5893" width="5.1796875" customWidth="1"/>
    <col min="5894" max="5894" width="17.453125" customWidth="1"/>
    <col min="5896" max="5896" width="6.7265625" customWidth="1"/>
    <col min="5898" max="5898" width="10.1796875" bestFit="1" customWidth="1"/>
    <col min="5899" max="5900" width="10.453125" customWidth="1"/>
    <col min="5901" max="5901" width="12.1796875" customWidth="1"/>
    <col min="5905" max="5905" width="14.26953125" customWidth="1"/>
    <col min="5908" max="5909" width="9.54296875" bestFit="1" customWidth="1"/>
    <col min="5912" max="5912" width="9.54296875" bestFit="1" customWidth="1"/>
    <col min="5914" max="5914" width="9.54296875" bestFit="1" customWidth="1"/>
    <col min="6149" max="6149" width="5.1796875" customWidth="1"/>
    <col min="6150" max="6150" width="17.453125" customWidth="1"/>
    <col min="6152" max="6152" width="6.7265625" customWidth="1"/>
    <col min="6154" max="6154" width="10.1796875" bestFit="1" customWidth="1"/>
    <col min="6155" max="6156" width="10.453125" customWidth="1"/>
    <col min="6157" max="6157" width="12.1796875" customWidth="1"/>
    <col min="6161" max="6161" width="14.26953125" customWidth="1"/>
    <col min="6164" max="6165" width="9.54296875" bestFit="1" customWidth="1"/>
    <col min="6168" max="6168" width="9.54296875" bestFit="1" customWidth="1"/>
    <col min="6170" max="6170" width="9.54296875" bestFit="1" customWidth="1"/>
    <col min="6405" max="6405" width="5.1796875" customWidth="1"/>
    <col min="6406" max="6406" width="17.453125" customWidth="1"/>
    <col min="6408" max="6408" width="6.7265625" customWidth="1"/>
    <col min="6410" max="6410" width="10.1796875" bestFit="1" customWidth="1"/>
    <col min="6411" max="6412" width="10.453125" customWidth="1"/>
    <col min="6413" max="6413" width="12.1796875" customWidth="1"/>
    <col min="6417" max="6417" width="14.26953125" customWidth="1"/>
    <col min="6420" max="6421" width="9.54296875" bestFit="1" customWidth="1"/>
    <col min="6424" max="6424" width="9.54296875" bestFit="1" customWidth="1"/>
    <col min="6426" max="6426" width="9.54296875" bestFit="1" customWidth="1"/>
    <col min="6661" max="6661" width="5.1796875" customWidth="1"/>
    <col min="6662" max="6662" width="17.453125" customWidth="1"/>
    <col min="6664" max="6664" width="6.7265625" customWidth="1"/>
    <col min="6666" max="6666" width="10.1796875" bestFit="1" customWidth="1"/>
    <col min="6667" max="6668" width="10.453125" customWidth="1"/>
    <col min="6669" max="6669" width="12.1796875" customWidth="1"/>
    <col min="6673" max="6673" width="14.26953125" customWidth="1"/>
    <col min="6676" max="6677" width="9.54296875" bestFit="1" customWidth="1"/>
    <col min="6680" max="6680" width="9.54296875" bestFit="1" customWidth="1"/>
    <col min="6682" max="6682" width="9.54296875" bestFit="1" customWidth="1"/>
    <col min="6917" max="6917" width="5.1796875" customWidth="1"/>
    <col min="6918" max="6918" width="17.453125" customWidth="1"/>
    <col min="6920" max="6920" width="6.7265625" customWidth="1"/>
    <col min="6922" max="6922" width="10.1796875" bestFit="1" customWidth="1"/>
    <col min="6923" max="6924" width="10.453125" customWidth="1"/>
    <col min="6925" max="6925" width="12.1796875" customWidth="1"/>
    <col min="6929" max="6929" width="14.26953125" customWidth="1"/>
    <col min="6932" max="6933" width="9.54296875" bestFit="1" customWidth="1"/>
    <col min="6936" max="6936" width="9.54296875" bestFit="1" customWidth="1"/>
    <col min="6938" max="6938" width="9.54296875" bestFit="1" customWidth="1"/>
    <col min="7173" max="7173" width="5.1796875" customWidth="1"/>
    <col min="7174" max="7174" width="17.453125" customWidth="1"/>
    <col min="7176" max="7176" width="6.7265625" customWidth="1"/>
    <col min="7178" max="7178" width="10.1796875" bestFit="1" customWidth="1"/>
    <col min="7179" max="7180" width="10.453125" customWidth="1"/>
    <col min="7181" max="7181" width="12.1796875" customWidth="1"/>
    <col min="7185" max="7185" width="14.26953125" customWidth="1"/>
    <col min="7188" max="7189" width="9.54296875" bestFit="1" customWidth="1"/>
    <col min="7192" max="7192" width="9.54296875" bestFit="1" customWidth="1"/>
    <col min="7194" max="7194" width="9.54296875" bestFit="1" customWidth="1"/>
    <col min="7429" max="7429" width="5.1796875" customWidth="1"/>
    <col min="7430" max="7430" width="17.453125" customWidth="1"/>
    <col min="7432" max="7432" width="6.7265625" customWidth="1"/>
    <col min="7434" max="7434" width="10.1796875" bestFit="1" customWidth="1"/>
    <col min="7435" max="7436" width="10.453125" customWidth="1"/>
    <col min="7437" max="7437" width="12.1796875" customWidth="1"/>
    <col min="7441" max="7441" width="14.26953125" customWidth="1"/>
    <col min="7444" max="7445" width="9.54296875" bestFit="1" customWidth="1"/>
    <col min="7448" max="7448" width="9.54296875" bestFit="1" customWidth="1"/>
    <col min="7450" max="7450" width="9.54296875" bestFit="1" customWidth="1"/>
    <col min="7685" max="7685" width="5.1796875" customWidth="1"/>
    <col min="7686" max="7686" width="17.453125" customWidth="1"/>
    <col min="7688" max="7688" width="6.7265625" customWidth="1"/>
    <col min="7690" max="7690" width="10.1796875" bestFit="1" customWidth="1"/>
    <col min="7691" max="7692" width="10.453125" customWidth="1"/>
    <col min="7693" max="7693" width="12.1796875" customWidth="1"/>
    <col min="7697" max="7697" width="14.26953125" customWidth="1"/>
    <col min="7700" max="7701" width="9.54296875" bestFit="1" customWidth="1"/>
    <col min="7704" max="7704" width="9.54296875" bestFit="1" customWidth="1"/>
    <col min="7706" max="7706" width="9.54296875" bestFit="1" customWidth="1"/>
    <col min="7941" max="7941" width="5.1796875" customWidth="1"/>
    <col min="7942" max="7942" width="17.453125" customWidth="1"/>
    <col min="7944" max="7944" width="6.7265625" customWidth="1"/>
    <col min="7946" max="7946" width="10.1796875" bestFit="1" customWidth="1"/>
    <col min="7947" max="7948" width="10.453125" customWidth="1"/>
    <col min="7949" max="7949" width="12.1796875" customWidth="1"/>
    <col min="7953" max="7953" width="14.26953125" customWidth="1"/>
    <col min="7956" max="7957" width="9.54296875" bestFit="1" customWidth="1"/>
    <col min="7960" max="7960" width="9.54296875" bestFit="1" customWidth="1"/>
    <col min="7962" max="7962" width="9.54296875" bestFit="1" customWidth="1"/>
    <col min="8197" max="8197" width="5.1796875" customWidth="1"/>
    <col min="8198" max="8198" width="17.453125" customWidth="1"/>
    <col min="8200" max="8200" width="6.7265625" customWidth="1"/>
    <col min="8202" max="8202" width="10.1796875" bestFit="1" customWidth="1"/>
    <col min="8203" max="8204" width="10.453125" customWidth="1"/>
    <col min="8205" max="8205" width="12.1796875" customWidth="1"/>
    <col min="8209" max="8209" width="14.26953125" customWidth="1"/>
    <col min="8212" max="8213" width="9.54296875" bestFit="1" customWidth="1"/>
    <col min="8216" max="8216" width="9.54296875" bestFit="1" customWidth="1"/>
    <col min="8218" max="8218" width="9.54296875" bestFit="1" customWidth="1"/>
    <col min="8453" max="8453" width="5.1796875" customWidth="1"/>
    <col min="8454" max="8454" width="17.453125" customWidth="1"/>
    <col min="8456" max="8456" width="6.7265625" customWidth="1"/>
    <col min="8458" max="8458" width="10.1796875" bestFit="1" customWidth="1"/>
    <col min="8459" max="8460" width="10.453125" customWidth="1"/>
    <col min="8461" max="8461" width="12.1796875" customWidth="1"/>
    <col min="8465" max="8465" width="14.26953125" customWidth="1"/>
    <col min="8468" max="8469" width="9.54296875" bestFit="1" customWidth="1"/>
    <col min="8472" max="8472" width="9.54296875" bestFit="1" customWidth="1"/>
    <col min="8474" max="8474" width="9.54296875" bestFit="1" customWidth="1"/>
    <col min="8709" max="8709" width="5.1796875" customWidth="1"/>
    <col min="8710" max="8710" width="17.453125" customWidth="1"/>
    <col min="8712" max="8712" width="6.7265625" customWidth="1"/>
    <col min="8714" max="8714" width="10.1796875" bestFit="1" customWidth="1"/>
    <col min="8715" max="8716" width="10.453125" customWidth="1"/>
    <col min="8717" max="8717" width="12.1796875" customWidth="1"/>
    <col min="8721" max="8721" width="14.26953125" customWidth="1"/>
    <col min="8724" max="8725" width="9.54296875" bestFit="1" customWidth="1"/>
    <col min="8728" max="8728" width="9.54296875" bestFit="1" customWidth="1"/>
    <col min="8730" max="8730" width="9.54296875" bestFit="1" customWidth="1"/>
    <col min="8965" max="8965" width="5.1796875" customWidth="1"/>
    <col min="8966" max="8966" width="17.453125" customWidth="1"/>
    <col min="8968" max="8968" width="6.7265625" customWidth="1"/>
    <col min="8970" max="8970" width="10.1796875" bestFit="1" customWidth="1"/>
    <col min="8971" max="8972" width="10.453125" customWidth="1"/>
    <col min="8973" max="8973" width="12.1796875" customWidth="1"/>
    <col min="8977" max="8977" width="14.26953125" customWidth="1"/>
    <col min="8980" max="8981" width="9.54296875" bestFit="1" customWidth="1"/>
    <col min="8984" max="8984" width="9.54296875" bestFit="1" customWidth="1"/>
    <col min="8986" max="8986" width="9.54296875" bestFit="1" customWidth="1"/>
    <col min="9221" max="9221" width="5.1796875" customWidth="1"/>
    <col min="9222" max="9222" width="17.453125" customWidth="1"/>
    <col min="9224" max="9224" width="6.7265625" customWidth="1"/>
    <col min="9226" max="9226" width="10.1796875" bestFit="1" customWidth="1"/>
    <col min="9227" max="9228" width="10.453125" customWidth="1"/>
    <col min="9229" max="9229" width="12.1796875" customWidth="1"/>
    <col min="9233" max="9233" width="14.26953125" customWidth="1"/>
    <col min="9236" max="9237" width="9.54296875" bestFit="1" customWidth="1"/>
    <col min="9240" max="9240" width="9.54296875" bestFit="1" customWidth="1"/>
    <col min="9242" max="9242" width="9.54296875" bestFit="1" customWidth="1"/>
    <col min="9477" max="9477" width="5.1796875" customWidth="1"/>
    <col min="9478" max="9478" width="17.453125" customWidth="1"/>
    <col min="9480" max="9480" width="6.7265625" customWidth="1"/>
    <col min="9482" max="9482" width="10.1796875" bestFit="1" customWidth="1"/>
    <col min="9483" max="9484" width="10.453125" customWidth="1"/>
    <col min="9485" max="9485" width="12.1796875" customWidth="1"/>
    <col min="9489" max="9489" width="14.26953125" customWidth="1"/>
    <col min="9492" max="9493" width="9.54296875" bestFit="1" customWidth="1"/>
    <col min="9496" max="9496" width="9.54296875" bestFit="1" customWidth="1"/>
    <col min="9498" max="9498" width="9.54296875" bestFit="1" customWidth="1"/>
    <col min="9733" max="9733" width="5.1796875" customWidth="1"/>
    <col min="9734" max="9734" width="17.453125" customWidth="1"/>
    <col min="9736" max="9736" width="6.7265625" customWidth="1"/>
    <col min="9738" max="9738" width="10.1796875" bestFit="1" customWidth="1"/>
    <col min="9739" max="9740" width="10.453125" customWidth="1"/>
    <col min="9741" max="9741" width="12.1796875" customWidth="1"/>
    <col min="9745" max="9745" width="14.26953125" customWidth="1"/>
    <col min="9748" max="9749" width="9.54296875" bestFit="1" customWidth="1"/>
    <col min="9752" max="9752" width="9.54296875" bestFit="1" customWidth="1"/>
    <col min="9754" max="9754" width="9.54296875" bestFit="1" customWidth="1"/>
    <col min="9989" max="9989" width="5.1796875" customWidth="1"/>
    <col min="9990" max="9990" width="17.453125" customWidth="1"/>
    <col min="9992" max="9992" width="6.7265625" customWidth="1"/>
    <col min="9994" max="9994" width="10.1796875" bestFit="1" customWidth="1"/>
    <col min="9995" max="9996" width="10.453125" customWidth="1"/>
    <col min="9997" max="9997" width="12.1796875" customWidth="1"/>
    <col min="10001" max="10001" width="14.26953125" customWidth="1"/>
    <col min="10004" max="10005" width="9.54296875" bestFit="1" customWidth="1"/>
    <col min="10008" max="10008" width="9.54296875" bestFit="1" customWidth="1"/>
    <col min="10010" max="10010" width="9.54296875" bestFit="1" customWidth="1"/>
    <col min="10245" max="10245" width="5.1796875" customWidth="1"/>
    <col min="10246" max="10246" width="17.453125" customWidth="1"/>
    <col min="10248" max="10248" width="6.7265625" customWidth="1"/>
    <col min="10250" max="10250" width="10.1796875" bestFit="1" customWidth="1"/>
    <col min="10251" max="10252" width="10.453125" customWidth="1"/>
    <col min="10253" max="10253" width="12.1796875" customWidth="1"/>
    <col min="10257" max="10257" width="14.26953125" customWidth="1"/>
    <col min="10260" max="10261" width="9.54296875" bestFit="1" customWidth="1"/>
    <col min="10264" max="10264" width="9.54296875" bestFit="1" customWidth="1"/>
    <col min="10266" max="10266" width="9.54296875" bestFit="1" customWidth="1"/>
    <col min="10501" max="10501" width="5.1796875" customWidth="1"/>
    <col min="10502" max="10502" width="17.453125" customWidth="1"/>
    <col min="10504" max="10504" width="6.7265625" customWidth="1"/>
    <col min="10506" max="10506" width="10.1796875" bestFit="1" customWidth="1"/>
    <col min="10507" max="10508" width="10.453125" customWidth="1"/>
    <col min="10509" max="10509" width="12.1796875" customWidth="1"/>
    <col min="10513" max="10513" width="14.26953125" customWidth="1"/>
    <col min="10516" max="10517" width="9.54296875" bestFit="1" customWidth="1"/>
    <col min="10520" max="10520" width="9.54296875" bestFit="1" customWidth="1"/>
    <col min="10522" max="10522" width="9.54296875" bestFit="1" customWidth="1"/>
    <col min="10757" max="10757" width="5.1796875" customWidth="1"/>
    <col min="10758" max="10758" width="17.453125" customWidth="1"/>
    <col min="10760" max="10760" width="6.7265625" customWidth="1"/>
    <col min="10762" max="10762" width="10.1796875" bestFit="1" customWidth="1"/>
    <col min="10763" max="10764" width="10.453125" customWidth="1"/>
    <col min="10765" max="10765" width="12.1796875" customWidth="1"/>
    <col min="10769" max="10769" width="14.26953125" customWidth="1"/>
    <col min="10772" max="10773" width="9.54296875" bestFit="1" customWidth="1"/>
    <col min="10776" max="10776" width="9.54296875" bestFit="1" customWidth="1"/>
    <col min="10778" max="10778" width="9.54296875" bestFit="1" customWidth="1"/>
    <col min="11013" max="11013" width="5.1796875" customWidth="1"/>
    <col min="11014" max="11014" width="17.453125" customWidth="1"/>
    <col min="11016" max="11016" width="6.7265625" customWidth="1"/>
    <col min="11018" max="11018" width="10.1796875" bestFit="1" customWidth="1"/>
    <col min="11019" max="11020" width="10.453125" customWidth="1"/>
    <col min="11021" max="11021" width="12.1796875" customWidth="1"/>
    <col min="11025" max="11025" width="14.26953125" customWidth="1"/>
    <col min="11028" max="11029" width="9.54296875" bestFit="1" customWidth="1"/>
    <col min="11032" max="11032" width="9.54296875" bestFit="1" customWidth="1"/>
    <col min="11034" max="11034" width="9.54296875" bestFit="1" customWidth="1"/>
    <col min="11269" max="11269" width="5.1796875" customWidth="1"/>
    <col min="11270" max="11270" width="17.453125" customWidth="1"/>
    <col min="11272" max="11272" width="6.7265625" customWidth="1"/>
    <col min="11274" max="11274" width="10.1796875" bestFit="1" customWidth="1"/>
    <col min="11275" max="11276" width="10.453125" customWidth="1"/>
    <col min="11277" max="11277" width="12.1796875" customWidth="1"/>
    <col min="11281" max="11281" width="14.26953125" customWidth="1"/>
    <col min="11284" max="11285" width="9.54296875" bestFit="1" customWidth="1"/>
    <col min="11288" max="11288" width="9.54296875" bestFit="1" customWidth="1"/>
    <col min="11290" max="11290" width="9.54296875" bestFit="1" customWidth="1"/>
    <col min="11525" max="11525" width="5.1796875" customWidth="1"/>
    <col min="11526" max="11526" width="17.453125" customWidth="1"/>
    <col min="11528" max="11528" width="6.7265625" customWidth="1"/>
    <col min="11530" max="11530" width="10.1796875" bestFit="1" customWidth="1"/>
    <col min="11531" max="11532" width="10.453125" customWidth="1"/>
    <col min="11533" max="11533" width="12.1796875" customWidth="1"/>
    <col min="11537" max="11537" width="14.26953125" customWidth="1"/>
    <col min="11540" max="11541" width="9.54296875" bestFit="1" customWidth="1"/>
    <col min="11544" max="11544" width="9.54296875" bestFit="1" customWidth="1"/>
    <col min="11546" max="11546" width="9.54296875" bestFit="1" customWidth="1"/>
    <col min="11781" max="11781" width="5.1796875" customWidth="1"/>
    <col min="11782" max="11782" width="17.453125" customWidth="1"/>
    <col min="11784" max="11784" width="6.7265625" customWidth="1"/>
    <col min="11786" max="11786" width="10.1796875" bestFit="1" customWidth="1"/>
    <col min="11787" max="11788" width="10.453125" customWidth="1"/>
    <col min="11789" max="11789" width="12.1796875" customWidth="1"/>
    <col min="11793" max="11793" width="14.26953125" customWidth="1"/>
    <col min="11796" max="11797" width="9.54296875" bestFit="1" customWidth="1"/>
    <col min="11800" max="11800" width="9.54296875" bestFit="1" customWidth="1"/>
    <col min="11802" max="11802" width="9.54296875" bestFit="1" customWidth="1"/>
    <col min="12037" max="12037" width="5.1796875" customWidth="1"/>
    <col min="12038" max="12038" width="17.453125" customWidth="1"/>
    <col min="12040" max="12040" width="6.7265625" customWidth="1"/>
    <col min="12042" max="12042" width="10.1796875" bestFit="1" customWidth="1"/>
    <col min="12043" max="12044" width="10.453125" customWidth="1"/>
    <col min="12045" max="12045" width="12.1796875" customWidth="1"/>
    <col min="12049" max="12049" width="14.26953125" customWidth="1"/>
    <col min="12052" max="12053" width="9.54296875" bestFit="1" customWidth="1"/>
    <col min="12056" max="12056" width="9.54296875" bestFit="1" customWidth="1"/>
    <col min="12058" max="12058" width="9.54296875" bestFit="1" customWidth="1"/>
    <col min="12293" max="12293" width="5.1796875" customWidth="1"/>
    <col min="12294" max="12294" width="17.453125" customWidth="1"/>
    <col min="12296" max="12296" width="6.7265625" customWidth="1"/>
    <col min="12298" max="12298" width="10.1796875" bestFit="1" customWidth="1"/>
    <col min="12299" max="12300" width="10.453125" customWidth="1"/>
    <col min="12301" max="12301" width="12.1796875" customWidth="1"/>
    <col min="12305" max="12305" width="14.26953125" customWidth="1"/>
    <col min="12308" max="12309" width="9.54296875" bestFit="1" customWidth="1"/>
    <col min="12312" max="12312" width="9.54296875" bestFit="1" customWidth="1"/>
    <col min="12314" max="12314" width="9.54296875" bestFit="1" customWidth="1"/>
    <col min="12549" max="12549" width="5.1796875" customWidth="1"/>
    <col min="12550" max="12550" width="17.453125" customWidth="1"/>
    <col min="12552" max="12552" width="6.7265625" customWidth="1"/>
    <col min="12554" max="12554" width="10.1796875" bestFit="1" customWidth="1"/>
    <col min="12555" max="12556" width="10.453125" customWidth="1"/>
    <col min="12557" max="12557" width="12.1796875" customWidth="1"/>
    <col min="12561" max="12561" width="14.26953125" customWidth="1"/>
    <col min="12564" max="12565" width="9.54296875" bestFit="1" customWidth="1"/>
    <col min="12568" max="12568" width="9.54296875" bestFit="1" customWidth="1"/>
    <col min="12570" max="12570" width="9.54296875" bestFit="1" customWidth="1"/>
    <col min="12805" max="12805" width="5.1796875" customWidth="1"/>
    <col min="12806" max="12806" width="17.453125" customWidth="1"/>
    <col min="12808" max="12808" width="6.7265625" customWidth="1"/>
    <col min="12810" max="12810" width="10.1796875" bestFit="1" customWidth="1"/>
    <col min="12811" max="12812" width="10.453125" customWidth="1"/>
    <col min="12813" max="12813" width="12.1796875" customWidth="1"/>
    <col min="12817" max="12817" width="14.26953125" customWidth="1"/>
    <col min="12820" max="12821" width="9.54296875" bestFit="1" customWidth="1"/>
    <col min="12824" max="12824" width="9.54296875" bestFit="1" customWidth="1"/>
    <col min="12826" max="12826" width="9.54296875" bestFit="1" customWidth="1"/>
    <col min="13061" max="13061" width="5.1796875" customWidth="1"/>
    <col min="13062" max="13062" width="17.453125" customWidth="1"/>
    <col min="13064" max="13064" width="6.7265625" customWidth="1"/>
    <col min="13066" max="13066" width="10.1796875" bestFit="1" customWidth="1"/>
    <col min="13067" max="13068" width="10.453125" customWidth="1"/>
    <col min="13069" max="13069" width="12.1796875" customWidth="1"/>
    <col min="13073" max="13073" width="14.26953125" customWidth="1"/>
    <col min="13076" max="13077" width="9.54296875" bestFit="1" customWidth="1"/>
    <col min="13080" max="13080" width="9.54296875" bestFit="1" customWidth="1"/>
    <col min="13082" max="13082" width="9.54296875" bestFit="1" customWidth="1"/>
    <col min="13317" max="13317" width="5.1796875" customWidth="1"/>
    <col min="13318" max="13318" width="17.453125" customWidth="1"/>
    <col min="13320" max="13320" width="6.7265625" customWidth="1"/>
    <col min="13322" max="13322" width="10.1796875" bestFit="1" customWidth="1"/>
    <col min="13323" max="13324" width="10.453125" customWidth="1"/>
    <col min="13325" max="13325" width="12.1796875" customWidth="1"/>
    <col min="13329" max="13329" width="14.26953125" customWidth="1"/>
    <col min="13332" max="13333" width="9.54296875" bestFit="1" customWidth="1"/>
    <col min="13336" max="13336" width="9.54296875" bestFit="1" customWidth="1"/>
    <col min="13338" max="13338" width="9.54296875" bestFit="1" customWidth="1"/>
    <col min="13573" max="13573" width="5.1796875" customWidth="1"/>
    <col min="13574" max="13574" width="17.453125" customWidth="1"/>
    <col min="13576" max="13576" width="6.7265625" customWidth="1"/>
    <col min="13578" max="13578" width="10.1796875" bestFit="1" customWidth="1"/>
    <col min="13579" max="13580" width="10.453125" customWidth="1"/>
    <col min="13581" max="13581" width="12.1796875" customWidth="1"/>
    <col min="13585" max="13585" width="14.26953125" customWidth="1"/>
    <col min="13588" max="13589" width="9.54296875" bestFit="1" customWidth="1"/>
    <col min="13592" max="13592" width="9.54296875" bestFit="1" customWidth="1"/>
    <col min="13594" max="13594" width="9.54296875" bestFit="1" customWidth="1"/>
    <col min="13829" max="13829" width="5.1796875" customWidth="1"/>
    <col min="13830" max="13830" width="17.453125" customWidth="1"/>
    <col min="13832" max="13832" width="6.7265625" customWidth="1"/>
    <col min="13834" max="13834" width="10.1796875" bestFit="1" customWidth="1"/>
    <col min="13835" max="13836" width="10.453125" customWidth="1"/>
    <col min="13837" max="13837" width="12.1796875" customWidth="1"/>
    <col min="13841" max="13841" width="14.26953125" customWidth="1"/>
    <col min="13844" max="13845" width="9.54296875" bestFit="1" customWidth="1"/>
    <col min="13848" max="13848" width="9.54296875" bestFit="1" customWidth="1"/>
    <col min="13850" max="13850" width="9.54296875" bestFit="1" customWidth="1"/>
    <col min="14085" max="14085" width="5.1796875" customWidth="1"/>
    <col min="14086" max="14086" width="17.453125" customWidth="1"/>
    <col min="14088" max="14088" width="6.7265625" customWidth="1"/>
    <col min="14090" max="14090" width="10.1796875" bestFit="1" customWidth="1"/>
    <col min="14091" max="14092" width="10.453125" customWidth="1"/>
    <col min="14093" max="14093" width="12.1796875" customWidth="1"/>
    <col min="14097" max="14097" width="14.26953125" customWidth="1"/>
    <col min="14100" max="14101" width="9.54296875" bestFit="1" customWidth="1"/>
    <col min="14104" max="14104" width="9.54296875" bestFit="1" customWidth="1"/>
    <col min="14106" max="14106" width="9.54296875" bestFit="1" customWidth="1"/>
    <col min="14341" max="14341" width="5.1796875" customWidth="1"/>
    <col min="14342" max="14342" width="17.453125" customWidth="1"/>
    <col min="14344" max="14344" width="6.7265625" customWidth="1"/>
    <col min="14346" max="14346" width="10.1796875" bestFit="1" customWidth="1"/>
    <col min="14347" max="14348" width="10.453125" customWidth="1"/>
    <col min="14349" max="14349" width="12.1796875" customWidth="1"/>
    <col min="14353" max="14353" width="14.26953125" customWidth="1"/>
    <col min="14356" max="14357" width="9.54296875" bestFit="1" customWidth="1"/>
    <col min="14360" max="14360" width="9.54296875" bestFit="1" customWidth="1"/>
    <col min="14362" max="14362" width="9.54296875" bestFit="1" customWidth="1"/>
    <col min="14597" max="14597" width="5.1796875" customWidth="1"/>
    <col min="14598" max="14598" width="17.453125" customWidth="1"/>
    <col min="14600" max="14600" width="6.7265625" customWidth="1"/>
    <col min="14602" max="14602" width="10.1796875" bestFit="1" customWidth="1"/>
    <col min="14603" max="14604" width="10.453125" customWidth="1"/>
    <col min="14605" max="14605" width="12.1796875" customWidth="1"/>
    <col min="14609" max="14609" width="14.26953125" customWidth="1"/>
    <col min="14612" max="14613" width="9.54296875" bestFit="1" customWidth="1"/>
    <col min="14616" max="14616" width="9.54296875" bestFit="1" customWidth="1"/>
    <col min="14618" max="14618" width="9.54296875" bestFit="1" customWidth="1"/>
    <col min="14853" max="14853" width="5.1796875" customWidth="1"/>
    <col min="14854" max="14854" width="17.453125" customWidth="1"/>
    <col min="14856" max="14856" width="6.7265625" customWidth="1"/>
    <col min="14858" max="14858" width="10.1796875" bestFit="1" customWidth="1"/>
    <col min="14859" max="14860" width="10.453125" customWidth="1"/>
    <col min="14861" max="14861" width="12.1796875" customWidth="1"/>
    <col min="14865" max="14865" width="14.26953125" customWidth="1"/>
    <col min="14868" max="14869" width="9.54296875" bestFit="1" customWidth="1"/>
    <col min="14872" max="14872" width="9.54296875" bestFit="1" customWidth="1"/>
    <col min="14874" max="14874" width="9.54296875" bestFit="1" customWidth="1"/>
    <col min="15109" max="15109" width="5.1796875" customWidth="1"/>
    <col min="15110" max="15110" width="17.453125" customWidth="1"/>
    <col min="15112" max="15112" width="6.7265625" customWidth="1"/>
    <col min="15114" max="15114" width="10.1796875" bestFit="1" customWidth="1"/>
    <col min="15115" max="15116" width="10.453125" customWidth="1"/>
    <col min="15117" max="15117" width="12.1796875" customWidth="1"/>
    <col min="15121" max="15121" width="14.26953125" customWidth="1"/>
    <col min="15124" max="15125" width="9.54296875" bestFit="1" customWidth="1"/>
    <col min="15128" max="15128" width="9.54296875" bestFit="1" customWidth="1"/>
    <col min="15130" max="15130" width="9.54296875" bestFit="1" customWidth="1"/>
    <col min="15365" max="15365" width="5.1796875" customWidth="1"/>
    <col min="15366" max="15366" width="17.453125" customWidth="1"/>
    <col min="15368" max="15368" width="6.7265625" customWidth="1"/>
    <col min="15370" max="15370" width="10.1796875" bestFit="1" customWidth="1"/>
    <col min="15371" max="15372" width="10.453125" customWidth="1"/>
    <col min="15373" max="15373" width="12.1796875" customWidth="1"/>
    <col min="15377" max="15377" width="14.26953125" customWidth="1"/>
    <col min="15380" max="15381" width="9.54296875" bestFit="1" customWidth="1"/>
    <col min="15384" max="15384" width="9.54296875" bestFit="1" customWidth="1"/>
    <col min="15386" max="15386" width="9.54296875" bestFit="1" customWidth="1"/>
    <col min="15621" max="15621" width="5.1796875" customWidth="1"/>
    <col min="15622" max="15622" width="17.453125" customWidth="1"/>
    <col min="15624" max="15624" width="6.7265625" customWidth="1"/>
    <col min="15626" max="15626" width="10.1796875" bestFit="1" customWidth="1"/>
    <col min="15627" max="15628" width="10.453125" customWidth="1"/>
    <col min="15629" max="15629" width="12.1796875" customWidth="1"/>
    <col min="15633" max="15633" width="14.26953125" customWidth="1"/>
    <col min="15636" max="15637" width="9.54296875" bestFit="1" customWidth="1"/>
    <col min="15640" max="15640" width="9.54296875" bestFit="1" customWidth="1"/>
    <col min="15642" max="15642" width="9.54296875" bestFit="1" customWidth="1"/>
    <col min="15877" max="15877" width="5.1796875" customWidth="1"/>
    <col min="15878" max="15878" width="17.453125" customWidth="1"/>
    <col min="15880" max="15880" width="6.7265625" customWidth="1"/>
    <col min="15882" max="15882" width="10.1796875" bestFit="1" customWidth="1"/>
    <col min="15883" max="15884" width="10.453125" customWidth="1"/>
    <col min="15885" max="15885" width="12.1796875" customWidth="1"/>
    <col min="15889" max="15889" width="14.26953125" customWidth="1"/>
    <col min="15892" max="15893" width="9.54296875" bestFit="1" customWidth="1"/>
    <col min="15896" max="15896" width="9.54296875" bestFit="1" customWidth="1"/>
    <col min="15898" max="15898" width="9.54296875" bestFit="1" customWidth="1"/>
    <col min="16133" max="16133" width="5.1796875" customWidth="1"/>
    <col min="16134" max="16134" width="17.453125" customWidth="1"/>
    <col min="16136" max="16136" width="6.7265625" customWidth="1"/>
    <col min="16138" max="16138" width="10.1796875" bestFit="1" customWidth="1"/>
    <col min="16139" max="16140" width="10.453125" customWidth="1"/>
    <col min="16141" max="16141" width="12.1796875" customWidth="1"/>
    <col min="16145" max="16145" width="14.26953125" customWidth="1"/>
    <col min="16148" max="16149" width="9.54296875" bestFit="1" customWidth="1"/>
    <col min="16152" max="16152" width="9.54296875" bestFit="1" customWidth="1"/>
    <col min="16154" max="16154" width="9.54296875" bestFit="1" customWidth="1"/>
  </cols>
  <sheetData>
    <row r="1" spans="1:34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34" x14ac:dyDescent="0.35">
      <c r="A2" s="1"/>
      <c r="B2" s="1"/>
      <c r="C2" s="1"/>
      <c r="D2" s="1"/>
      <c r="E2" s="1"/>
      <c r="F2" s="1"/>
      <c r="G2" s="1"/>
      <c r="H2" s="1"/>
      <c r="I2" s="1"/>
      <c r="J2" s="2"/>
      <c r="K2" s="1"/>
    </row>
    <row r="3" spans="1:34" ht="21" x14ac:dyDescent="0.5">
      <c r="A3" s="1"/>
      <c r="B3" s="1"/>
      <c r="C3" s="3" t="s">
        <v>48</v>
      </c>
      <c r="D3" s="1"/>
      <c r="E3" s="1"/>
      <c r="H3" s="1"/>
      <c r="I3" s="1"/>
      <c r="J3" s="2"/>
      <c r="K3" s="1"/>
      <c r="T3" s="8"/>
    </row>
    <row r="4" spans="1:34" ht="21" x14ac:dyDescent="0.5">
      <c r="A4" s="1"/>
      <c r="B4" s="1"/>
      <c r="C4" s="3" t="s">
        <v>0</v>
      </c>
      <c r="D4" s="1"/>
      <c r="E4" s="1"/>
      <c r="H4" s="1"/>
      <c r="I4" s="1"/>
      <c r="J4" s="2"/>
      <c r="K4" s="1"/>
      <c r="N4" s="32"/>
      <c r="T4" s="8"/>
    </row>
    <row r="5" spans="1:34" x14ac:dyDescent="0.35">
      <c r="A5" s="1"/>
      <c r="B5" s="1"/>
      <c r="D5" s="1"/>
      <c r="E5" s="1"/>
      <c r="F5" s="1"/>
      <c r="G5" s="1"/>
      <c r="H5" s="1"/>
      <c r="I5" s="1"/>
      <c r="J5" s="2"/>
      <c r="K5" s="1"/>
      <c r="T5" s="8"/>
    </row>
    <row r="6" spans="1:34" s="7" customFormat="1" ht="18.5" x14ac:dyDescent="0.45">
      <c r="A6" s="4"/>
      <c r="B6" s="5" t="s">
        <v>1</v>
      </c>
      <c r="C6" s="4"/>
      <c r="D6" s="4"/>
      <c r="E6" s="4"/>
      <c r="F6" s="4" t="s">
        <v>49</v>
      </c>
      <c r="G6" s="4"/>
      <c r="H6" s="4" t="s">
        <v>3</v>
      </c>
      <c r="I6" s="4" t="s">
        <v>4</v>
      </c>
      <c r="J6" s="6" t="s">
        <v>3</v>
      </c>
      <c r="K6" s="4" t="s">
        <v>4</v>
      </c>
      <c r="AG6"/>
      <c r="AH6" s="8"/>
    </row>
    <row r="7" spans="1:34" ht="16" x14ac:dyDescent="0.4">
      <c r="A7" s="1"/>
      <c r="B7" s="9" t="s">
        <v>5</v>
      </c>
      <c r="C7" s="1"/>
      <c r="D7" s="1"/>
      <c r="E7" s="1"/>
      <c r="F7" s="1"/>
      <c r="G7" s="1"/>
      <c r="H7" s="1">
        <v>2025</v>
      </c>
      <c r="I7" s="1">
        <v>2025</v>
      </c>
      <c r="J7" s="1">
        <v>2024</v>
      </c>
      <c r="K7" s="1">
        <v>2024</v>
      </c>
      <c r="O7" t="s">
        <v>51</v>
      </c>
      <c r="P7" t="s">
        <v>52</v>
      </c>
      <c r="Q7" t="s">
        <v>53</v>
      </c>
      <c r="R7" t="s">
        <v>54</v>
      </c>
      <c r="S7" t="s">
        <v>55</v>
      </c>
      <c r="T7" t="s">
        <v>56</v>
      </c>
      <c r="U7" t="s">
        <v>57</v>
      </c>
      <c r="V7" t="s">
        <v>58</v>
      </c>
      <c r="W7" t="s">
        <v>59</v>
      </c>
      <c r="X7" t="s">
        <v>60</v>
      </c>
      <c r="Y7" t="s">
        <v>61</v>
      </c>
    </row>
    <row r="8" spans="1:34" x14ac:dyDescent="0.35">
      <c r="A8" s="1"/>
      <c r="B8" s="1" t="s">
        <v>6</v>
      </c>
      <c r="C8" s="1"/>
      <c r="D8" s="1"/>
      <c r="E8" s="1"/>
      <c r="F8" s="55">
        <v>550000</v>
      </c>
      <c r="G8" s="1"/>
      <c r="H8" s="11">
        <v>550000</v>
      </c>
      <c r="I8" s="11">
        <v>550000</v>
      </c>
      <c r="J8" s="11">
        <v>550000</v>
      </c>
      <c r="K8" s="11">
        <v>550000</v>
      </c>
      <c r="O8" s="35">
        <v>7770</v>
      </c>
      <c r="P8" t="s">
        <v>62</v>
      </c>
      <c r="Q8" t="s">
        <v>63</v>
      </c>
      <c r="R8" t="s">
        <v>64</v>
      </c>
      <c r="S8" s="32">
        <v>-4.75</v>
      </c>
      <c r="T8" t="s">
        <v>65</v>
      </c>
      <c r="U8" s="33" t="s">
        <v>66</v>
      </c>
      <c r="V8" t="s">
        <v>67</v>
      </c>
      <c r="W8" t="s">
        <v>64</v>
      </c>
      <c r="X8" t="s">
        <v>68</v>
      </c>
      <c r="Y8" t="s">
        <v>64</v>
      </c>
      <c r="AG8" s="8"/>
      <c r="AH8">
        <f>SUM(T9:T36)</f>
        <v>0</v>
      </c>
    </row>
    <row r="9" spans="1:34" x14ac:dyDescent="0.35">
      <c r="A9" s="1"/>
      <c r="B9" s="1" t="s">
        <v>137</v>
      </c>
      <c r="C9" s="1"/>
      <c r="D9" s="1"/>
      <c r="E9" s="1"/>
      <c r="F9" s="55"/>
      <c r="G9" s="1"/>
      <c r="H9" s="11">
        <v>80000</v>
      </c>
      <c r="I9" s="11"/>
      <c r="J9" s="11"/>
      <c r="K9" s="11"/>
      <c r="O9" s="36">
        <v>3230</v>
      </c>
      <c r="P9" t="s">
        <v>69</v>
      </c>
      <c r="Q9" t="s">
        <v>70</v>
      </c>
      <c r="R9" s="32">
        <v>570000</v>
      </c>
      <c r="S9" t="s">
        <v>64</v>
      </c>
      <c r="T9" t="s">
        <v>71</v>
      </c>
      <c r="U9" s="33" t="s">
        <v>66</v>
      </c>
      <c r="V9" t="s">
        <v>72</v>
      </c>
      <c r="W9" t="s">
        <v>73</v>
      </c>
      <c r="X9" t="s">
        <v>67</v>
      </c>
      <c r="Y9" t="s">
        <v>74</v>
      </c>
    </row>
    <row r="10" spans="1:34" x14ac:dyDescent="0.35">
      <c r="A10" s="1"/>
      <c r="B10" s="1" t="s">
        <v>7</v>
      </c>
      <c r="C10" s="1"/>
      <c r="D10" s="1"/>
      <c r="E10" s="1"/>
      <c r="F10" s="55">
        <v>5000</v>
      </c>
      <c r="G10" s="1"/>
      <c r="H10" s="11">
        <v>12453</v>
      </c>
      <c r="I10" s="11">
        <v>5000</v>
      </c>
      <c r="J10" s="11">
        <v>9827</v>
      </c>
      <c r="K10" s="11">
        <v>25000</v>
      </c>
      <c r="O10" s="37">
        <v>6506</v>
      </c>
      <c r="P10" t="s">
        <v>75</v>
      </c>
      <c r="Q10" t="s">
        <v>76</v>
      </c>
      <c r="R10" t="s">
        <v>64</v>
      </c>
      <c r="S10" s="32">
        <v>-796</v>
      </c>
      <c r="T10" t="s">
        <v>77</v>
      </c>
      <c r="U10" s="33" t="s">
        <v>66</v>
      </c>
      <c r="V10" t="s">
        <v>67</v>
      </c>
      <c r="W10" t="s">
        <v>78</v>
      </c>
      <c r="X10" t="s">
        <v>79</v>
      </c>
      <c r="Y10" t="s">
        <v>80</v>
      </c>
    </row>
    <row r="11" spans="1:34" x14ac:dyDescent="0.35">
      <c r="A11" s="1"/>
      <c r="B11" s="1" t="s">
        <v>9</v>
      </c>
      <c r="C11" s="1"/>
      <c r="D11" s="1"/>
      <c r="E11" s="1"/>
      <c r="F11" s="55">
        <v>20000</v>
      </c>
      <c r="G11" s="1"/>
      <c r="H11" s="11">
        <v>20000</v>
      </c>
      <c r="I11" s="11">
        <v>20000</v>
      </c>
      <c r="J11" s="11">
        <v>25000</v>
      </c>
      <c r="K11" s="11"/>
      <c r="O11" s="38">
        <v>6861</v>
      </c>
      <c r="P11" t="s">
        <v>81</v>
      </c>
      <c r="Q11" t="s">
        <v>82</v>
      </c>
      <c r="R11" t="s">
        <v>64</v>
      </c>
      <c r="S11" s="32">
        <v>-5000</v>
      </c>
      <c r="T11" t="s">
        <v>83</v>
      </c>
      <c r="U11" s="33" t="s">
        <v>66</v>
      </c>
      <c r="V11" t="s">
        <v>67</v>
      </c>
      <c r="W11" t="s">
        <v>78</v>
      </c>
      <c r="X11" t="s">
        <v>84</v>
      </c>
      <c r="Y11" t="s">
        <v>85</v>
      </c>
    </row>
    <row r="12" spans="1:34" x14ac:dyDescent="0.35">
      <c r="A12" s="1"/>
      <c r="B12" s="1" t="s">
        <v>10</v>
      </c>
      <c r="C12" s="1"/>
      <c r="D12" s="1"/>
      <c r="E12" s="1"/>
      <c r="F12" s="55">
        <v>0</v>
      </c>
      <c r="G12" s="1"/>
      <c r="H12" s="11">
        <v>129</v>
      </c>
      <c r="I12" s="11">
        <v>0</v>
      </c>
      <c r="J12" s="11">
        <v>134</v>
      </c>
      <c r="K12" s="11">
        <v>100</v>
      </c>
      <c r="O12" s="35">
        <v>7770</v>
      </c>
      <c r="P12" t="s">
        <v>86</v>
      </c>
      <c r="Q12" t="s">
        <v>63</v>
      </c>
      <c r="R12" t="s">
        <v>64</v>
      </c>
      <c r="S12" s="32">
        <v>-4.75</v>
      </c>
      <c r="T12" t="s">
        <v>65</v>
      </c>
      <c r="U12" s="33" t="s">
        <v>66</v>
      </c>
      <c r="V12" t="s">
        <v>67</v>
      </c>
      <c r="W12" t="s">
        <v>64</v>
      </c>
      <c r="X12" t="s">
        <v>68</v>
      </c>
      <c r="Y12" t="s">
        <v>64</v>
      </c>
    </row>
    <row r="13" spans="1:34" x14ac:dyDescent="0.35">
      <c r="A13" s="1"/>
      <c r="B13" s="1" t="s">
        <v>12</v>
      </c>
      <c r="C13" s="1"/>
      <c r="D13" s="1"/>
      <c r="E13" s="1"/>
      <c r="F13" s="30"/>
      <c r="G13" s="1"/>
      <c r="H13" s="11">
        <v>0</v>
      </c>
      <c r="I13" s="11"/>
      <c r="J13" s="11">
        <v>43813</v>
      </c>
      <c r="K13" s="11"/>
      <c r="O13" s="35">
        <v>7770</v>
      </c>
      <c r="P13" t="s">
        <v>87</v>
      </c>
      <c r="Q13" t="s">
        <v>63</v>
      </c>
      <c r="R13" t="s">
        <v>64</v>
      </c>
      <c r="S13" s="32">
        <v>-1.75</v>
      </c>
      <c r="T13" t="s">
        <v>65</v>
      </c>
      <c r="U13" s="33" t="s">
        <v>66</v>
      </c>
      <c r="V13" t="s">
        <v>67</v>
      </c>
      <c r="W13" t="s">
        <v>64</v>
      </c>
      <c r="X13" t="s">
        <v>68</v>
      </c>
      <c r="Y13" t="s">
        <v>64</v>
      </c>
    </row>
    <row r="14" spans="1:34" x14ac:dyDescent="0.35">
      <c r="A14" s="1"/>
      <c r="B14" s="48" t="s">
        <v>141</v>
      </c>
      <c r="C14" s="48"/>
      <c r="D14" s="48"/>
      <c r="E14" s="48"/>
      <c r="F14" s="49">
        <f>SUM(F8:F13)</f>
        <v>575000</v>
      </c>
      <c r="G14" s="48"/>
      <c r="H14" s="50">
        <f>SUM(H8:H13)</f>
        <v>662582</v>
      </c>
      <c r="I14" s="50">
        <f>SUM(I8:I13)</f>
        <v>575000</v>
      </c>
      <c r="J14" s="50">
        <f>SUM(J8:J13)</f>
        <v>628774</v>
      </c>
      <c r="K14" s="50">
        <f>SUM(K8:K13)</f>
        <v>575100</v>
      </c>
      <c r="O14" s="34">
        <v>3231</v>
      </c>
      <c r="P14" t="s">
        <v>88</v>
      </c>
      <c r="Q14" t="s">
        <v>89</v>
      </c>
      <c r="R14" s="32">
        <v>5000</v>
      </c>
      <c r="S14" t="s">
        <v>64</v>
      </c>
      <c r="T14" t="s">
        <v>90</v>
      </c>
      <c r="U14" s="33" t="s">
        <v>66</v>
      </c>
      <c r="V14" t="s">
        <v>91</v>
      </c>
      <c r="W14" t="s">
        <v>50</v>
      </c>
      <c r="X14" t="s">
        <v>67</v>
      </c>
      <c r="Y14" t="s">
        <v>92</v>
      </c>
    </row>
    <row r="15" spans="1:34" ht="16" x14ac:dyDescent="0.4">
      <c r="A15" s="1"/>
      <c r="B15" s="12" t="s">
        <v>14</v>
      </c>
      <c r="C15" s="1"/>
      <c r="D15" s="1"/>
      <c r="E15" s="1"/>
      <c r="F15" s="30"/>
      <c r="G15" s="1"/>
      <c r="H15" s="2"/>
      <c r="I15" s="2"/>
      <c r="J15" s="2"/>
      <c r="K15" s="2"/>
      <c r="O15" s="34">
        <v>3231</v>
      </c>
      <c r="P15" t="s">
        <v>93</v>
      </c>
      <c r="Q15" t="s">
        <v>94</v>
      </c>
      <c r="R15" s="32">
        <v>5000</v>
      </c>
      <c r="S15" t="s">
        <v>64</v>
      </c>
      <c r="T15" t="s">
        <v>71</v>
      </c>
      <c r="U15" s="33" t="s">
        <v>66</v>
      </c>
      <c r="V15" t="s">
        <v>95</v>
      </c>
      <c r="W15" t="s">
        <v>96</v>
      </c>
      <c r="X15" t="s">
        <v>67</v>
      </c>
      <c r="Y15" t="s">
        <v>97</v>
      </c>
    </row>
    <row r="16" spans="1:34" x14ac:dyDescent="0.35">
      <c r="A16" s="1"/>
      <c r="B16" s="14" t="s">
        <v>16</v>
      </c>
      <c r="C16" s="1"/>
      <c r="D16" s="1"/>
      <c r="E16" s="1"/>
      <c r="F16" s="54">
        <v>5000</v>
      </c>
      <c r="G16" s="1"/>
      <c r="H16" s="2"/>
      <c r="I16" s="13">
        <v>5000</v>
      </c>
      <c r="J16" s="13">
        <v>700</v>
      </c>
      <c r="K16" s="13">
        <v>0</v>
      </c>
      <c r="O16" s="34">
        <v>3231</v>
      </c>
      <c r="P16" t="s">
        <v>98</v>
      </c>
      <c r="Q16" t="s">
        <v>99</v>
      </c>
      <c r="R16" s="32">
        <v>30000</v>
      </c>
      <c r="S16" t="s">
        <v>64</v>
      </c>
      <c r="T16" t="s">
        <v>90</v>
      </c>
      <c r="U16" s="33" t="s">
        <v>66</v>
      </c>
      <c r="V16" t="s">
        <v>100</v>
      </c>
      <c r="W16" t="s">
        <v>101</v>
      </c>
      <c r="X16" t="s">
        <v>67</v>
      </c>
      <c r="Y16" t="s">
        <v>64</v>
      </c>
    </row>
    <row r="17" spans="1:26" x14ac:dyDescent="0.35">
      <c r="A17" s="1"/>
      <c r="B17" s="1" t="s">
        <v>17</v>
      </c>
      <c r="C17" s="1"/>
      <c r="D17" s="1"/>
      <c r="E17" s="1"/>
      <c r="F17" s="54">
        <v>550000</v>
      </c>
      <c r="G17" s="1"/>
      <c r="H17" s="13">
        <v>550000</v>
      </c>
      <c r="I17" s="13">
        <v>550000</v>
      </c>
      <c r="J17" s="13">
        <v>550000</v>
      </c>
      <c r="K17" s="13">
        <v>550000</v>
      </c>
      <c r="O17" s="39">
        <v>6500</v>
      </c>
      <c r="P17" t="s">
        <v>102</v>
      </c>
      <c r="Q17" t="s">
        <v>103</v>
      </c>
      <c r="R17" t="s">
        <v>64</v>
      </c>
      <c r="S17" s="32">
        <v>-550000</v>
      </c>
      <c r="T17" t="s">
        <v>64</v>
      </c>
      <c r="U17" s="33" t="s">
        <v>66</v>
      </c>
      <c r="V17" t="s">
        <v>67</v>
      </c>
      <c r="W17" t="s">
        <v>64</v>
      </c>
      <c r="X17" t="s">
        <v>64</v>
      </c>
      <c r="Y17" t="s">
        <v>64</v>
      </c>
    </row>
    <row r="18" spans="1:26" x14ac:dyDescent="0.35">
      <c r="A18" s="1"/>
      <c r="B18" s="1" t="s">
        <v>19</v>
      </c>
      <c r="C18" s="1"/>
      <c r="D18" s="1"/>
      <c r="E18" s="1"/>
      <c r="F18" s="54">
        <v>9000</v>
      </c>
      <c r="G18" s="1"/>
      <c r="H18" s="15">
        <f>2012.48+796</f>
        <v>2808.48</v>
      </c>
      <c r="I18" s="13">
        <v>10000</v>
      </c>
      <c r="J18" s="15">
        <v>3487</v>
      </c>
      <c r="K18" s="13">
        <v>20000</v>
      </c>
      <c r="O18" s="40">
        <v>6505</v>
      </c>
      <c r="P18" t="s">
        <v>104</v>
      </c>
      <c r="Q18" t="s">
        <v>105</v>
      </c>
      <c r="R18" t="s">
        <v>64</v>
      </c>
      <c r="S18" s="32">
        <v>-1635.3</v>
      </c>
      <c r="T18" t="s">
        <v>77</v>
      </c>
      <c r="U18" s="33" t="s">
        <v>66</v>
      </c>
      <c r="V18" t="s">
        <v>67</v>
      </c>
      <c r="W18" t="s">
        <v>78</v>
      </c>
      <c r="X18" t="s">
        <v>79</v>
      </c>
      <c r="Y18" t="s">
        <v>80</v>
      </c>
    </row>
    <row r="19" spans="1:26" x14ac:dyDescent="0.35">
      <c r="A19" s="1"/>
      <c r="B19" s="1" t="s">
        <v>20</v>
      </c>
      <c r="C19" s="1"/>
      <c r="D19" s="1"/>
      <c r="E19" s="1"/>
      <c r="F19" s="54">
        <v>0</v>
      </c>
      <c r="G19" s="1"/>
      <c r="H19" s="13">
        <v>132.25</v>
      </c>
      <c r="I19" s="13">
        <v>0</v>
      </c>
      <c r="J19" s="13">
        <v>77.75</v>
      </c>
      <c r="K19" s="13">
        <v>100</v>
      </c>
      <c r="O19" s="41">
        <v>6860</v>
      </c>
      <c r="P19" t="s">
        <v>106</v>
      </c>
      <c r="Q19" t="s">
        <v>107</v>
      </c>
      <c r="R19" t="s">
        <v>64</v>
      </c>
      <c r="S19" s="32">
        <v>-15582</v>
      </c>
      <c r="T19" t="s">
        <v>64</v>
      </c>
      <c r="U19" s="33" t="s">
        <v>66</v>
      </c>
      <c r="V19" t="s">
        <v>67</v>
      </c>
      <c r="W19" t="s">
        <v>64</v>
      </c>
      <c r="X19" t="s">
        <v>64</v>
      </c>
      <c r="Y19" t="s">
        <v>64</v>
      </c>
    </row>
    <row r="20" spans="1:26" x14ac:dyDescent="0.35">
      <c r="A20" s="1"/>
      <c r="B20" s="1" t="s">
        <v>138</v>
      </c>
      <c r="C20" s="1"/>
      <c r="D20" s="1"/>
      <c r="E20" s="1"/>
      <c r="F20" s="54"/>
      <c r="G20" s="1"/>
      <c r="H20" s="13">
        <v>5000</v>
      </c>
      <c r="I20" s="13"/>
      <c r="J20" s="13"/>
      <c r="K20" s="13"/>
      <c r="O20" s="41">
        <v>6860</v>
      </c>
      <c r="P20" t="s">
        <v>108</v>
      </c>
      <c r="Q20" t="s">
        <v>109</v>
      </c>
      <c r="S20" s="32">
        <v>-2700</v>
      </c>
      <c r="U20" s="33"/>
    </row>
    <row r="21" spans="1:26" x14ac:dyDescent="0.35">
      <c r="A21" s="1"/>
      <c r="B21" s="1" t="s">
        <v>22</v>
      </c>
      <c r="C21" s="1"/>
      <c r="D21" s="1"/>
      <c r="E21" s="1"/>
      <c r="F21" s="54">
        <v>5000</v>
      </c>
      <c r="G21" s="1"/>
      <c r="H21" s="13">
        <f>1635.3+46074+25000</f>
        <v>72709.3</v>
      </c>
      <c r="I21" s="13">
        <v>20000</v>
      </c>
      <c r="J21" s="13">
        <v>0</v>
      </c>
      <c r="K21" s="13"/>
      <c r="O21" s="35">
        <v>7770</v>
      </c>
      <c r="P21" t="s">
        <v>110</v>
      </c>
      <c r="Q21" t="s">
        <v>63</v>
      </c>
      <c r="R21" t="s">
        <v>64</v>
      </c>
      <c r="S21" s="32">
        <v>-88</v>
      </c>
      <c r="T21" t="s">
        <v>65</v>
      </c>
      <c r="U21" s="33" t="s">
        <v>66</v>
      </c>
      <c r="V21" t="s">
        <v>67</v>
      </c>
      <c r="W21" t="s">
        <v>64</v>
      </c>
      <c r="X21" t="s">
        <v>68</v>
      </c>
      <c r="Y21" t="s">
        <v>64</v>
      </c>
    </row>
    <row r="22" spans="1:26" x14ac:dyDescent="0.35">
      <c r="A22" s="1"/>
      <c r="B22" s="45" t="s">
        <v>142</v>
      </c>
      <c r="C22" s="45"/>
      <c r="D22" s="45"/>
      <c r="E22" s="45"/>
      <c r="F22" s="46">
        <f>SUM(F16:F21)</f>
        <v>569000</v>
      </c>
      <c r="G22" s="45"/>
      <c r="H22" s="47">
        <f>SUM(H17:H21)</f>
        <v>630650.03</v>
      </c>
      <c r="I22" s="47">
        <f>SUM(I16:I21)</f>
        <v>585000</v>
      </c>
      <c r="J22" s="47">
        <f>SUM(J16:J21)</f>
        <v>554264.75</v>
      </c>
      <c r="K22" s="47">
        <f>SUM(K16:K21)</f>
        <v>570100</v>
      </c>
      <c r="O22" s="41">
        <v>6860</v>
      </c>
      <c r="P22" t="s">
        <v>111</v>
      </c>
      <c r="Q22" t="s">
        <v>112</v>
      </c>
      <c r="R22" t="s">
        <v>64</v>
      </c>
      <c r="S22" s="32">
        <v>-2792</v>
      </c>
      <c r="T22" t="s">
        <v>64</v>
      </c>
      <c r="U22" s="33" t="s">
        <v>66</v>
      </c>
      <c r="V22" t="s">
        <v>67</v>
      </c>
      <c r="W22" t="s">
        <v>64</v>
      </c>
      <c r="X22" t="s">
        <v>64</v>
      </c>
      <c r="Y22" t="s">
        <v>64</v>
      </c>
    </row>
    <row r="23" spans="1:26" ht="15" thickBot="1" x14ac:dyDescent="0.4">
      <c r="A23" s="1"/>
      <c r="B23" s="51" t="s">
        <v>24</v>
      </c>
      <c r="C23" s="51"/>
      <c r="D23" s="51" t="s">
        <v>25</v>
      </c>
      <c r="E23" s="51"/>
      <c r="F23" s="52">
        <f>+F14-F22</f>
        <v>6000</v>
      </c>
      <c r="G23" s="51"/>
      <c r="H23" s="53">
        <f>+H14-H22</f>
        <v>31931.969999999972</v>
      </c>
      <c r="I23" s="53">
        <f>+I14-I22</f>
        <v>-10000</v>
      </c>
      <c r="J23" s="53">
        <f>+J14-J22</f>
        <v>74509.25</v>
      </c>
      <c r="K23" s="53">
        <f>+K8+K10+K12+K13-K17-K18-K19-K21</f>
        <v>5000</v>
      </c>
      <c r="O23" s="41">
        <v>6860</v>
      </c>
      <c r="Q23" t="s">
        <v>113</v>
      </c>
      <c r="S23" s="32">
        <v>-10000</v>
      </c>
      <c r="U23" s="33"/>
    </row>
    <row r="24" spans="1:26" ht="15" thickTop="1" x14ac:dyDescent="0.35">
      <c r="A24" s="1"/>
      <c r="B24" s="1"/>
      <c r="C24" s="1"/>
      <c r="D24" s="19"/>
      <c r="E24" s="19"/>
      <c r="F24" s="19"/>
      <c r="G24" s="19"/>
      <c r="H24" s="19"/>
      <c r="I24" s="19"/>
      <c r="J24" s="11"/>
      <c r="K24" s="1"/>
      <c r="O24" s="34">
        <v>3231</v>
      </c>
      <c r="P24" t="s">
        <v>114</v>
      </c>
      <c r="Q24" t="s">
        <v>70</v>
      </c>
      <c r="R24" s="32">
        <v>10000</v>
      </c>
      <c r="S24" t="s">
        <v>64</v>
      </c>
      <c r="T24" t="s">
        <v>71</v>
      </c>
      <c r="U24" s="33" t="s">
        <v>66</v>
      </c>
      <c r="V24" t="s">
        <v>84</v>
      </c>
      <c r="W24" t="s">
        <v>85</v>
      </c>
      <c r="X24" t="s">
        <v>67</v>
      </c>
      <c r="Y24" t="s">
        <v>78</v>
      </c>
    </row>
    <row r="25" spans="1:26" x14ac:dyDescent="0.3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O25" s="34">
        <v>3231</v>
      </c>
      <c r="P25" t="s">
        <v>114</v>
      </c>
      <c r="Q25" t="s">
        <v>70</v>
      </c>
      <c r="R25" s="32">
        <v>30000</v>
      </c>
      <c r="S25" t="s">
        <v>64</v>
      </c>
      <c r="T25" t="s">
        <v>71</v>
      </c>
      <c r="U25" s="33" t="s">
        <v>66</v>
      </c>
      <c r="V25" t="s">
        <v>115</v>
      </c>
      <c r="W25" t="s">
        <v>116</v>
      </c>
      <c r="X25" t="s">
        <v>67</v>
      </c>
      <c r="Y25" t="s">
        <v>74</v>
      </c>
    </row>
    <row r="26" spans="1:26" x14ac:dyDescent="0.3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O26" s="35">
        <v>7770</v>
      </c>
      <c r="P26" t="s">
        <v>117</v>
      </c>
      <c r="Q26" t="s">
        <v>63</v>
      </c>
      <c r="R26" t="s">
        <v>64</v>
      </c>
      <c r="S26" s="32">
        <v>-22</v>
      </c>
      <c r="T26" t="s">
        <v>65</v>
      </c>
      <c r="U26" s="33" t="s">
        <v>66</v>
      </c>
      <c r="V26" t="s">
        <v>67</v>
      </c>
      <c r="W26" t="s">
        <v>64</v>
      </c>
      <c r="X26" t="s">
        <v>68</v>
      </c>
      <c r="Y26" t="s">
        <v>64</v>
      </c>
    </row>
    <row r="27" spans="1:26" x14ac:dyDescent="0.35">
      <c r="A27" s="1"/>
      <c r="B27" s="1" t="s">
        <v>30</v>
      </c>
      <c r="C27" s="1"/>
      <c r="D27" s="1"/>
      <c r="E27" s="1"/>
      <c r="F27" s="1"/>
      <c r="G27" s="1"/>
      <c r="H27" s="21">
        <v>46022</v>
      </c>
      <c r="I27" s="1"/>
      <c r="J27" s="21">
        <v>45657</v>
      </c>
      <c r="K27" s="1"/>
      <c r="O27" s="41">
        <v>6860</v>
      </c>
      <c r="P27" t="s">
        <v>118</v>
      </c>
      <c r="Q27" t="s">
        <v>119</v>
      </c>
      <c r="R27" t="s">
        <v>64</v>
      </c>
      <c r="S27" s="32">
        <v>-10000</v>
      </c>
      <c r="T27" t="s">
        <v>64</v>
      </c>
      <c r="U27" s="33" t="s">
        <v>66</v>
      </c>
      <c r="V27" t="s">
        <v>67</v>
      </c>
      <c r="W27" t="s">
        <v>64</v>
      </c>
      <c r="X27" t="s">
        <v>64</v>
      </c>
      <c r="Y27" t="s">
        <v>64</v>
      </c>
    </row>
    <row r="28" spans="1:26" x14ac:dyDescent="0.35">
      <c r="A28" s="1"/>
      <c r="B28" s="1"/>
      <c r="C28" s="1"/>
      <c r="D28" s="1"/>
      <c r="E28" s="1"/>
      <c r="F28" s="1"/>
      <c r="G28" s="1"/>
      <c r="H28" s="1"/>
      <c r="I28" s="1"/>
      <c r="J28" s="2"/>
      <c r="K28" s="1"/>
      <c r="O28" s="41">
        <v>6860</v>
      </c>
      <c r="Q28" t="s">
        <v>120</v>
      </c>
      <c r="S28" s="32">
        <v>-5000</v>
      </c>
      <c r="U28" s="33"/>
    </row>
    <row r="29" spans="1:26" x14ac:dyDescent="0.35">
      <c r="A29" s="1"/>
      <c r="B29" s="1" t="s">
        <v>31</v>
      </c>
      <c r="C29" s="1"/>
      <c r="D29" s="1"/>
      <c r="E29" s="1"/>
      <c r="F29" s="1"/>
      <c r="G29" s="1"/>
      <c r="H29" s="1"/>
      <c r="I29" s="1"/>
      <c r="J29" s="2"/>
      <c r="K29" s="1"/>
      <c r="O29" s="42">
        <v>3232</v>
      </c>
      <c r="P29" t="s">
        <v>121</v>
      </c>
      <c r="Q29" t="s">
        <v>122</v>
      </c>
      <c r="R29" s="32">
        <v>12453</v>
      </c>
      <c r="S29" t="s">
        <v>64</v>
      </c>
      <c r="T29" t="s">
        <v>71</v>
      </c>
      <c r="U29" s="33" t="s">
        <v>66</v>
      </c>
      <c r="V29" t="s">
        <v>84</v>
      </c>
      <c r="W29" t="s">
        <v>85</v>
      </c>
      <c r="X29" t="s">
        <v>67</v>
      </c>
      <c r="Y29" t="s">
        <v>123</v>
      </c>
    </row>
    <row r="30" spans="1:26" x14ac:dyDescent="0.35">
      <c r="A30" s="1"/>
      <c r="B30" s="1" t="s">
        <v>32</v>
      </c>
      <c r="C30" s="1"/>
      <c r="D30" s="1"/>
      <c r="E30" s="1"/>
      <c r="F30" s="1"/>
      <c r="G30" s="1"/>
      <c r="H30" s="2">
        <v>159708.62</v>
      </c>
      <c r="I30" s="1"/>
      <c r="J30" s="2">
        <v>102776.65</v>
      </c>
      <c r="K30" s="1"/>
      <c r="O30" s="35">
        <v>7770</v>
      </c>
      <c r="P30" t="s">
        <v>124</v>
      </c>
      <c r="Q30" t="s">
        <v>63</v>
      </c>
      <c r="R30" t="s">
        <v>64</v>
      </c>
      <c r="S30" s="32">
        <v>-11</v>
      </c>
      <c r="T30" t="s">
        <v>65</v>
      </c>
      <c r="U30" s="33" t="s">
        <v>66</v>
      </c>
      <c r="V30" t="s">
        <v>67</v>
      </c>
      <c r="W30" t="s">
        <v>64</v>
      </c>
      <c r="X30" t="s">
        <v>68</v>
      </c>
      <c r="Y30" t="s">
        <v>64</v>
      </c>
    </row>
    <row r="31" spans="1:26" x14ac:dyDescent="0.35">
      <c r="A31" s="1"/>
      <c r="B31" s="1" t="s">
        <v>33</v>
      </c>
      <c r="C31" s="1"/>
      <c r="D31" s="1"/>
      <c r="E31" s="1"/>
      <c r="F31" s="1"/>
      <c r="G31" s="1"/>
      <c r="H31" s="2"/>
      <c r="I31" s="2">
        <v>31931.97</v>
      </c>
      <c r="J31" s="2"/>
      <c r="K31" s="1"/>
      <c r="N31" s="8"/>
      <c r="O31" s="43">
        <v>7140</v>
      </c>
      <c r="P31" t="s">
        <v>125</v>
      </c>
      <c r="Q31" t="s">
        <v>126</v>
      </c>
      <c r="R31" t="s">
        <v>64</v>
      </c>
      <c r="S31" s="32">
        <v>-2012.48</v>
      </c>
      <c r="T31" t="s">
        <v>77</v>
      </c>
      <c r="U31" s="33" t="s">
        <v>66</v>
      </c>
      <c r="V31" t="s">
        <v>67</v>
      </c>
      <c r="W31" t="s">
        <v>78</v>
      </c>
      <c r="X31" t="s">
        <v>127</v>
      </c>
      <c r="Y31" t="s">
        <v>39</v>
      </c>
      <c r="Z31" s="8"/>
    </row>
    <row r="32" spans="1:26" x14ac:dyDescent="0.35">
      <c r="A32" s="1"/>
      <c r="B32" s="1"/>
      <c r="C32" s="1"/>
      <c r="D32" s="1"/>
      <c r="E32" s="1"/>
      <c r="F32" s="1"/>
      <c r="G32" s="1"/>
      <c r="H32" s="2"/>
      <c r="I32" s="1"/>
      <c r="J32" s="2"/>
      <c r="K32" s="1"/>
      <c r="N32" s="8"/>
      <c r="O32" s="44">
        <v>8050</v>
      </c>
      <c r="P32" t="s">
        <v>128</v>
      </c>
      <c r="Q32" t="s">
        <v>129</v>
      </c>
      <c r="R32" s="32">
        <v>129</v>
      </c>
      <c r="S32" t="s">
        <v>64</v>
      </c>
      <c r="T32" t="s">
        <v>130</v>
      </c>
      <c r="U32" s="33" t="s">
        <v>66</v>
      </c>
      <c r="V32" t="s">
        <v>64</v>
      </c>
      <c r="W32" t="s">
        <v>64</v>
      </c>
      <c r="X32" t="s">
        <v>67</v>
      </c>
      <c r="Y32" t="s">
        <v>64</v>
      </c>
      <c r="Z32" s="8"/>
    </row>
    <row r="33" spans="1:25" x14ac:dyDescent="0.35">
      <c r="A33" s="1"/>
      <c r="B33" s="1" t="s">
        <v>34</v>
      </c>
      <c r="C33" s="1"/>
      <c r="D33" s="1"/>
      <c r="E33" s="1"/>
      <c r="F33" s="1"/>
      <c r="G33" s="1"/>
      <c r="H33" s="2">
        <f>+H30</f>
        <v>159708.62</v>
      </c>
      <c r="I33" s="1"/>
      <c r="J33" s="2"/>
      <c r="K33" s="1"/>
      <c r="M33" s="8"/>
      <c r="N33" s="8"/>
      <c r="O33" s="41">
        <v>6860</v>
      </c>
      <c r="P33" s="20">
        <v>45930</v>
      </c>
      <c r="Q33" t="s">
        <v>139</v>
      </c>
      <c r="S33" s="32">
        <v>-25000</v>
      </c>
      <c r="U33" s="33"/>
      <c r="W33" t="s">
        <v>140</v>
      </c>
    </row>
    <row r="34" spans="1:25" x14ac:dyDescent="0.35">
      <c r="A34" s="1"/>
      <c r="K34" s="1"/>
      <c r="M34" s="8"/>
      <c r="N34" s="8"/>
      <c r="O34" s="8"/>
      <c r="S34" s="32"/>
      <c r="U34" s="33"/>
    </row>
    <row r="35" spans="1:25" x14ac:dyDescent="0.35">
      <c r="A35" s="1"/>
      <c r="B35" s="1" t="s">
        <v>34</v>
      </c>
      <c r="C35" s="1"/>
      <c r="D35" s="1"/>
      <c r="E35" s="1"/>
      <c r="F35" s="1"/>
      <c r="G35" s="1"/>
      <c r="H35" s="2"/>
      <c r="I35" s="1"/>
      <c r="J35" s="2"/>
      <c r="K35" s="1"/>
      <c r="M35" s="8"/>
      <c r="N35" s="8"/>
      <c r="O35" s="8"/>
      <c r="R35">
        <f>SUM(R9:R34)</f>
        <v>662582</v>
      </c>
      <c r="S35" s="32">
        <f>SUM(S8:S34)</f>
        <v>-630650.03</v>
      </c>
      <c r="U35" s="33"/>
    </row>
    <row r="36" spans="1:25" x14ac:dyDescent="0.35">
      <c r="A36" s="1"/>
      <c r="B36" s="1" t="s">
        <v>35</v>
      </c>
      <c r="C36" s="1"/>
      <c r="D36" s="1"/>
      <c r="E36" s="1"/>
      <c r="F36" s="1"/>
      <c r="G36" s="1"/>
      <c r="H36" s="2">
        <v>25000</v>
      </c>
      <c r="I36" s="1"/>
      <c r="J36" s="2"/>
      <c r="K36" s="1"/>
      <c r="M36" s="8"/>
      <c r="N36" s="8"/>
      <c r="O36" s="8"/>
    </row>
    <row r="37" spans="1:25" x14ac:dyDescent="0.35">
      <c r="A37" s="1"/>
      <c r="B37" s="1"/>
      <c r="C37" s="1"/>
      <c r="D37" s="1"/>
      <c r="E37" s="1"/>
      <c r="F37" s="1"/>
      <c r="G37" s="1"/>
      <c r="H37" s="2"/>
      <c r="I37" s="1"/>
      <c r="J37" s="2"/>
      <c r="K37" s="1"/>
      <c r="M37" s="8"/>
      <c r="S37">
        <f>+R35+S35</f>
        <v>31931.969999999972</v>
      </c>
    </row>
    <row r="38" spans="1:25" x14ac:dyDescent="0.35">
      <c r="A38" s="1"/>
      <c r="K38" s="1"/>
      <c r="M38" s="8"/>
    </row>
    <row r="39" spans="1:25" x14ac:dyDescent="0.35">
      <c r="A39" s="1"/>
      <c r="B39" s="1" t="s">
        <v>36</v>
      </c>
      <c r="C39" s="1"/>
      <c r="D39" s="1"/>
      <c r="E39" s="1"/>
      <c r="F39" s="1"/>
      <c r="G39" s="1"/>
      <c r="H39" s="2">
        <f>+H30-H36</f>
        <v>134708.62</v>
      </c>
      <c r="I39" s="1"/>
      <c r="J39" s="2"/>
      <c r="K39" s="1"/>
      <c r="N39" s="8">
        <f>+H8+H9+H10+H11+H12+H13</f>
        <v>662582</v>
      </c>
    </row>
    <row r="40" spans="1:25" x14ac:dyDescent="0.35">
      <c r="A40" s="1"/>
      <c r="B40" s="1"/>
      <c r="C40" s="1"/>
      <c r="D40" s="1"/>
      <c r="E40" s="1"/>
      <c r="F40" s="1"/>
      <c r="G40" s="1"/>
      <c r="H40" s="1"/>
      <c r="I40" s="1"/>
      <c r="J40" s="2"/>
      <c r="K40" s="1"/>
      <c r="N40" s="8">
        <f>+N39-AE12</f>
        <v>662582</v>
      </c>
      <c r="O40" s="8"/>
      <c r="P40" t="s">
        <v>131</v>
      </c>
      <c r="Q40" t="s">
        <v>63</v>
      </c>
      <c r="R40" t="s">
        <v>64</v>
      </c>
      <c r="S40" s="32">
        <v>-5.5</v>
      </c>
      <c r="T40" t="s">
        <v>65</v>
      </c>
      <c r="U40" s="33" t="s">
        <v>66</v>
      </c>
      <c r="V40" t="s">
        <v>67</v>
      </c>
      <c r="W40" t="s">
        <v>64</v>
      </c>
      <c r="X40" t="s">
        <v>68</v>
      </c>
      <c r="Y40" t="s">
        <v>64</v>
      </c>
    </row>
    <row r="41" spans="1:25" x14ac:dyDescent="0.35">
      <c r="A41" s="1"/>
      <c r="B41" s="1"/>
      <c r="C41" s="1"/>
      <c r="D41" s="1"/>
      <c r="E41" s="1"/>
      <c r="F41" s="22" t="s">
        <v>145</v>
      </c>
      <c r="G41" s="22"/>
      <c r="H41" s="1"/>
      <c r="I41" s="1"/>
      <c r="J41" s="2"/>
      <c r="K41" s="1"/>
      <c r="O41" s="8"/>
      <c r="P41" t="s">
        <v>132</v>
      </c>
      <c r="Q41" t="s">
        <v>133</v>
      </c>
      <c r="R41" t="s">
        <v>64</v>
      </c>
      <c r="S41" s="32">
        <v>-25000</v>
      </c>
      <c r="T41" t="s">
        <v>83</v>
      </c>
      <c r="U41" s="33" t="s">
        <v>66</v>
      </c>
      <c r="V41" t="s">
        <v>67</v>
      </c>
      <c r="W41" t="s">
        <v>78</v>
      </c>
      <c r="X41" t="s">
        <v>134</v>
      </c>
      <c r="Y41" t="s">
        <v>135</v>
      </c>
    </row>
    <row r="42" spans="1:25" x14ac:dyDescent="0.35">
      <c r="A42" s="1"/>
      <c r="B42" s="1"/>
      <c r="C42" s="1"/>
      <c r="D42" s="1"/>
      <c r="E42" s="1"/>
      <c r="F42" s="22" t="s">
        <v>38</v>
      </c>
      <c r="G42" s="22"/>
      <c r="H42" s="1"/>
      <c r="I42" s="1"/>
      <c r="J42" s="2"/>
      <c r="K42" s="1"/>
      <c r="O42" s="8"/>
      <c r="P42" t="s">
        <v>136</v>
      </c>
      <c r="Q42" t="s">
        <v>63</v>
      </c>
      <c r="R42" t="s">
        <v>64</v>
      </c>
      <c r="S42" s="32">
        <v>-1.75</v>
      </c>
      <c r="T42" t="s">
        <v>65</v>
      </c>
      <c r="U42" s="33" t="s">
        <v>66</v>
      </c>
      <c r="V42" t="s">
        <v>67</v>
      </c>
      <c r="W42" t="s">
        <v>64</v>
      </c>
      <c r="X42" t="s">
        <v>68</v>
      </c>
      <c r="Y42" t="s">
        <v>64</v>
      </c>
    </row>
    <row r="43" spans="1:25" ht="15" thickBot="1" x14ac:dyDescent="0.4">
      <c r="A43" s="1"/>
      <c r="B43" s="1"/>
      <c r="C43" s="1"/>
      <c r="D43" s="23"/>
      <c r="E43" s="23"/>
      <c r="F43" s="23"/>
      <c r="G43" s="23"/>
      <c r="H43" s="23"/>
      <c r="I43" s="1"/>
      <c r="J43" s="2"/>
      <c r="K43" s="1"/>
    </row>
    <row r="44" spans="1:25" x14ac:dyDescent="0.35">
      <c r="A44" s="1"/>
      <c r="B44" s="1"/>
      <c r="C44" s="1"/>
      <c r="D44" s="1"/>
      <c r="E44" s="1"/>
      <c r="F44" s="22" t="s">
        <v>39</v>
      </c>
      <c r="G44" s="22"/>
      <c r="H44" s="1"/>
      <c r="I44" s="1"/>
      <c r="J44" s="2"/>
      <c r="K44" s="1"/>
    </row>
    <row r="45" spans="1:25" x14ac:dyDescent="0.35">
      <c r="A45" s="1"/>
      <c r="B45" s="1"/>
      <c r="C45" s="1"/>
      <c r="D45" s="1"/>
      <c r="E45" s="1"/>
      <c r="F45" s="22" t="s">
        <v>40</v>
      </c>
      <c r="G45" s="22"/>
      <c r="H45" s="1"/>
      <c r="I45" s="2"/>
      <c r="J45" s="2"/>
      <c r="K45" s="1"/>
      <c r="L45" s="8"/>
    </row>
    <row r="46" spans="1:25" x14ac:dyDescent="0.35">
      <c r="A46" s="1"/>
      <c r="B46" s="1"/>
      <c r="C46" s="1"/>
      <c r="D46" s="1"/>
      <c r="E46" s="1"/>
      <c r="F46" s="1"/>
      <c r="G46" s="1"/>
      <c r="H46" s="1"/>
      <c r="I46" s="2"/>
      <c r="J46" s="2"/>
      <c r="K46" s="1"/>
    </row>
    <row r="47" spans="1:25" x14ac:dyDescent="0.35">
      <c r="B47" s="1"/>
      <c r="C47" s="1"/>
      <c r="D47" s="1"/>
      <c r="E47" s="1"/>
      <c r="F47" s="1"/>
      <c r="G47" s="1"/>
      <c r="H47" s="1"/>
      <c r="I47" s="1"/>
      <c r="J47" s="2"/>
      <c r="K47" s="1"/>
    </row>
    <row r="48" spans="1:25" x14ac:dyDescent="0.35">
      <c r="B48" s="1"/>
      <c r="C48" s="1"/>
      <c r="D48" s="1"/>
      <c r="E48" s="1"/>
      <c r="F48" s="1"/>
      <c r="G48" s="1"/>
      <c r="H48" s="1"/>
      <c r="I48" s="1"/>
      <c r="J48" s="2"/>
      <c r="K48" s="1"/>
    </row>
    <row r="49" spans="2:9" ht="21" x14ac:dyDescent="0.5">
      <c r="H49" s="24" t="s">
        <v>41</v>
      </c>
    </row>
    <row r="50" spans="2:9" ht="18.5" x14ac:dyDescent="0.45">
      <c r="D50" s="25"/>
      <c r="E50" s="25"/>
      <c r="H50" s="26" t="s">
        <v>143</v>
      </c>
      <c r="I50" s="25"/>
    </row>
    <row r="52" spans="2:9" ht="16" x14ac:dyDescent="0.4">
      <c r="B52" s="27"/>
      <c r="D52">
        <v>1</v>
      </c>
      <c r="F52" t="s">
        <v>144</v>
      </c>
    </row>
    <row r="53" spans="2:9" ht="16" x14ac:dyDescent="0.4">
      <c r="B53" s="27"/>
    </row>
    <row r="54" spans="2:9" ht="16" x14ac:dyDescent="0.4">
      <c r="B54" s="27"/>
    </row>
    <row r="55" spans="2:9" x14ac:dyDescent="0.35">
      <c r="B55" s="1"/>
    </row>
    <row r="56" spans="2:9" x14ac:dyDescent="0.35">
      <c r="B56" s="1"/>
    </row>
    <row r="57" spans="2:9" x14ac:dyDescent="0.35">
      <c r="B57" s="1"/>
    </row>
    <row r="58" spans="2:9" ht="16" x14ac:dyDescent="0.4">
      <c r="C58" s="27"/>
    </row>
    <row r="59" spans="2:9" x14ac:dyDescent="0.35">
      <c r="B59" s="22" t="s">
        <v>145</v>
      </c>
    </row>
    <row r="60" spans="2:9" x14ac:dyDescent="0.35">
      <c r="B60" s="22" t="s">
        <v>38</v>
      </c>
      <c r="F60" s="22"/>
      <c r="G60" s="22"/>
    </row>
    <row r="61" spans="2:9" x14ac:dyDescent="0.35">
      <c r="F61" s="22"/>
      <c r="G61" s="22"/>
    </row>
    <row r="62" spans="2:9" ht="15" thickBot="1" x14ac:dyDescent="0.4">
      <c r="B62" s="28"/>
    </row>
    <row r="63" spans="2:9" x14ac:dyDescent="0.35">
      <c r="B63" s="22" t="s">
        <v>39</v>
      </c>
    </row>
    <row r="64" spans="2:9" x14ac:dyDescent="0.35">
      <c r="B64" s="22" t="s">
        <v>46</v>
      </c>
      <c r="D64" s="1"/>
      <c r="E64" s="1"/>
      <c r="F64" s="22"/>
      <c r="G64" s="22"/>
      <c r="H64" s="1"/>
    </row>
    <row r="65" spans="4:8" x14ac:dyDescent="0.35">
      <c r="D65" s="1"/>
      <c r="E65" s="1"/>
      <c r="F65" s="22"/>
      <c r="G65" s="22"/>
      <c r="H65" s="1"/>
    </row>
  </sheetData>
  <sortState xmlns:xlrd2="http://schemas.microsoft.com/office/spreadsheetml/2017/richdata2" ref="AB9:AC20">
    <sortCondition ref="AB9:AB20"/>
  </sortState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3F10-25C6-47C6-AC01-F6244A08FDFF}">
  <dimension ref="A1:AF63"/>
  <sheetViews>
    <sheetView showGridLines="0" zoomScale="112" zoomScaleNormal="112" workbookViewId="0">
      <selection activeCell="H8" sqref="H8:H21"/>
    </sheetView>
  </sheetViews>
  <sheetFormatPr baseColWidth="10" defaultColWidth="9.1796875" defaultRowHeight="14.5" x14ac:dyDescent="0.35"/>
  <cols>
    <col min="1" max="1" width="5.1796875" customWidth="1"/>
    <col min="2" max="2" width="20.453125" customWidth="1"/>
    <col min="3" max="3" width="9.1796875" customWidth="1"/>
    <col min="4" max="5" width="6.7265625" customWidth="1"/>
    <col min="6" max="6" width="11.1796875" customWidth="1"/>
    <col min="7" max="7" width="9.1796875" customWidth="1"/>
    <col min="8" max="8" width="10.1796875" bestFit="1" customWidth="1"/>
    <col min="9" max="9" width="10.453125" customWidth="1"/>
    <col min="10" max="10" width="10.453125" style="8" customWidth="1"/>
    <col min="11" max="11" width="12.1796875" customWidth="1"/>
    <col min="12" max="14" width="9.1796875" customWidth="1"/>
    <col min="15" max="15" width="14.26953125" customWidth="1"/>
    <col min="16" max="17" width="9.1796875" customWidth="1"/>
    <col min="18" max="19" width="9.54296875" bestFit="1" customWidth="1"/>
    <col min="20" max="21" width="9.1796875" customWidth="1"/>
    <col min="22" max="22" width="9.54296875" bestFit="1" customWidth="1"/>
    <col min="23" max="23" width="9.1796875" customWidth="1"/>
    <col min="24" max="24" width="9.54296875" bestFit="1" customWidth="1"/>
    <col min="259" max="259" width="5.1796875" customWidth="1"/>
    <col min="260" max="260" width="17.453125" customWidth="1"/>
    <col min="262" max="262" width="6.7265625" customWidth="1"/>
    <col min="264" max="264" width="10.1796875" bestFit="1" customWidth="1"/>
    <col min="265" max="266" width="10.453125" customWidth="1"/>
    <col min="267" max="267" width="12.1796875" customWidth="1"/>
    <col min="271" max="271" width="14.26953125" customWidth="1"/>
    <col min="274" max="275" width="9.54296875" bestFit="1" customWidth="1"/>
    <col min="278" max="278" width="9.54296875" bestFit="1" customWidth="1"/>
    <col min="280" max="280" width="9.54296875" bestFit="1" customWidth="1"/>
    <col min="515" max="515" width="5.1796875" customWidth="1"/>
    <col min="516" max="516" width="17.453125" customWidth="1"/>
    <col min="518" max="518" width="6.7265625" customWidth="1"/>
    <col min="520" max="520" width="10.1796875" bestFit="1" customWidth="1"/>
    <col min="521" max="522" width="10.453125" customWidth="1"/>
    <col min="523" max="523" width="12.1796875" customWidth="1"/>
    <col min="527" max="527" width="14.26953125" customWidth="1"/>
    <col min="530" max="531" width="9.54296875" bestFit="1" customWidth="1"/>
    <col min="534" max="534" width="9.54296875" bestFit="1" customWidth="1"/>
    <col min="536" max="536" width="9.54296875" bestFit="1" customWidth="1"/>
    <col min="771" max="771" width="5.1796875" customWidth="1"/>
    <col min="772" max="772" width="17.453125" customWidth="1"/>
    <col min="774" max="774" width="6.7265625" customWidth="1"/>
    <col min="776" max="776" width="10.1796875" bestFit="1" customWidth="1"/>
    <col min="777" max="778" width="10.453125" customWidth="1"/>
    <col min="779" max="779" width="12.1796875" customWidth="1"/>
    <col min="783" max="783" width="14.26953125" customWidth="1"/>
    <col min="786" max="787" width="9.54296875" bestFit="1" customWidth="1"/>
    <col min="790" max="790" width="9.54296875" bestFit="1" customWidth="1"/>
    <col min="792" max="792" width="9.54296875" bestFit="1" customWidth="1"/>
    <col min="1027" max="1027" width="5.1796875" customWidth="1"/>
    <col min="1028" max="1028" width="17.453125" customWidth="1"/>
    <col min="1030" max="1030" width="6.7265625" customWidth="1"/>
    <col min="1032" max="1032" width="10.1796875" bestFit="1" customWidth="1"/>
    <col min="1033" max="1034" width="10.453125" customWidth="1"/>
    <col min="1035" max="1035" width="12.1796875" customWidth="1"/>
    <col min="1039" max="1039" width="14.26953125" customWidth="1"/>
    <col min="1042" max="1043" width="9.54296875" bestFit="1" customWidth="1"/>
    <col min="1046" max="1046" width="9.54296875" bestFit="1" customWidth="1"/>
    <col min="1048" max="1048" width="9.54296875" bestFit="1" customWidth="1"/>
    <col min="1283" max="1283" width="5.1796875" customWidth="1"/>
    <col min="1284" max="1284" width="17.453125" customWidth="1"/>
    <col min="1286" max="1286" width="6.7265625" customWidth="1"/>
    <col min="1288" max="1288" width="10.1796875" bestFit="1" customWidth="1"/>
    <col min="1289" max="1290" width="10.453125" customWidth="1"/>
    <col min="1291" max="1291" width="12.1796875" customWidth="1"/>
    <col min="1295" max="1295" width="14.26953125" customWidth="1"/>
    <col min="1298" max="1299" width="9.54296875" bestFit="1" customWidth="1"/>
    <col min="1302" max="1302" width="9.54296875" bestFit="1" customWidth="1"/>
    <col min="1304" max="1304" width="9.54296875" bestFit="1" customWidth="1"/>
    <col min="1539" max="1539" width="5.1796875" customWidth="1"/>
    <col min="1540" max="1540" width="17.453125" customWidth="1"/>
    <col min="1542" max="1542" width="6.7265625" customWidth="1"/>
    <col min="1544" max="1544" width="10.1796875" bestFit="1" customWidth="1"/>
    <col min="1545" max="1546" width="10.453125" customWidth="1"/>
    <col min="1547" max="1547" width="12.1796875" customWidth="1"/>
    <col min="1551" max="1551" width="14.26953125" customWidth="1"/>
    <col min="1554" max="1555" width="9.54296875" bestFit="1" customWidth="1"/>
    <col min="1558" max="1558" width="9.54296875" bestFit="1" customWidth="1"/>
    <col min="1560" max="1560" width="9.54296875" bestFit="1" customWidth="1"/>
    <col min="1795" max="1795" width="5.1796875" customWidth="1"/>
    <col min="1796" max="1796" width="17.453125" customWidth="1"/>
    <col min="1798" max="1798" width="6.7265625" customWidth="1"/>
    <col min="1800" max="1800" width="10.1796875" bestFit="1" customWidth="1"/>
    <col min="1801" max="1802" width="10.453125" customWidth="1"/>
    <col min="1803" max="1803" width="12.1796875" customWidth="1"/>
    <col min="1807" max="1807" width="14.26953125" customWidth="1"/>
    <col min="1810" max="1811" width="9.54296875" bestFit="1" customWidth="1"/>
    <col min="1814" max="1814" width="9.54296875" bestFit="1" customWidth="1"/>
    <col min="1816" max="1816" width="9.54296875" bestFit="1" customWidth="1"/>
    <col min="2051" max="2051" width="5.1796875" customWidth="1"/>
    <col min="2052" max="2052" width="17.453125" customWidth="1"/>
    <col min="2054" max="2054" width="6.7265625" customWidth="1"/>
    <col min="2056" max="2056" width="10.1796875" bestFit="1" customWidth="1"/>
    <col min="2057" max="2058" width="10.453125" customWidth="1"/>
    <col min="2059" max="2059" width="12.1796875" customWidth="1"/>
    <col min="2063" max="2063" width="14.26953125" customWidth="1"/>
    <col min="2066" max="2067" width="9.54296875" bestFit="1" customWidth="1"/>
    <col min="2070" max="2070" width="9.54296875" bestFit="1" customWidth="1"/>
    <col min="2072" max="2072" width="9.54296875" bestFit="1" customWidth="1"/>
    <col min="2307" max="2307" width="5.1796875" customWidth="1"/>
    <col min="2308" max="2308" width="17.453125" customWidth="1"/>
    <col min="2310" max="2310" width="6.7265625" customWidth="1"/>
    <col min="2312" max="2312" width="10.1796875" bestFit="1" customWidth="1"/>
    <col min="2313" max="2314" width="10.453125" customWidth="1"/>
    <col min="2315" max="2315" width="12.1796875" customWidth="1"/>
    <col min="2319" max="2319" width="14.26953125" customWidth="1"/>
    <col min="2322" max="2323" width="9.54296875" bestFit="1" customWidth="1"/>
    <col min="2326" max="2326" width="9.54296875" bestFit="1" customWidth="1"/>
    <col min="2328" max="2328" width="9.54296875" bestFit="1" customWidth="1"/>
    <col min="2563" max="2563" width="5.1796875" customWidth="1"/>
    <col min="2564" max="2564" width="17.453125" customWidth="1"/>
    <col min="2566" max="2566" width="6.7265625" customWidth="1"/>
    <col min="2568" max="2568" width="10.1796875" bestFit="1" customWidth="1"/>
    <col min="2569" max="2570" width="10.453125" customWidth="1"/>
    <col min="2571" max="2571" width="12.1796875" customWidth="1"/>
    <col min="2575" max="2575" width="14.26953125" customWidth="1"/>
    <col min="2578" max="2579" width="9.54296875" bestFit="1" customWidth="1"/>
    <col min="2582" max="2582" width="9.54296875" bestFit="1" customWidth="1"/>
    <col min="2584" max="2584" width="9.54296875" bestFit="1" customWidth="1"/>
    <col min="2819" max="2819" width="5.1796875" customWidth="1"/>
    <col min="2820" max="2820" width="17.453125" customWidth="1"/>
    <col min="2822" max="2822" width="6.7265625" customWidth="1"/>
    <col min="2824" max="2824" width="10.1796875" bestFit="1" customWidth="1"/>
    <col min="2825" max="2826" width="10.453125" customWidth="1"/>
    <col min="2827" max="2827" width="12.1796875" customWidth="1"/>
    <col min="2831" max="2831" width="14.26953125" customWidth="1"/>
    <col min="2834" max="2835" width="9.54296875" bestFit="1" customWidth="1"/>
    <col min="2838" max="2838" width="9.54296875" bestFit="1" customWidth="1"/>
    <col min="2840" max="2840" width="9.54296875" bestFit="1" customWidth="1"/>
    <col min="3075" max="3075" width="5.1796875" customWidth="1"/>
    <col min="3076" max="3076" width="17.453125" customWidth="1"/>
    <col min="3078" max="3078" width="6.7265625" customWidth="1"/>
    <col min="3080" max="3080" width="10.1796875" bestFit="1" customWidth="1"/>
    <col min="3081" max="3082" width="10.453125" customWidth="1"/>
    <col min="3083" max="3083" width="12.1796875" customWidth="1"/>
    <col min="3087" max="3087" width="14.26953125" customWidth="1"/>
    <col min="3090" max="3091" width="9.54296875" bestFit="1" customWidth="1"/>
    <col min="3094" max="3094" width="9.54296875" bestFit="1" customWidth="1"/>
    <col min="3096" max="3096" width="9.54296875" bestFit="1" customWidth="1"/>
    <col min="3331" max="3331" width="5.1796875" customWidth="1"/>
    <col min="3332" max="3332" width="17.453125" customWidth="1"/>
    <col min="3334" max="3334" width="6.7265625" customWidth="1"/>
    <col min="3336" max="3336" width="10.1796875" bestFit="1" customWidth="1"/>
    <col min="3337" max="3338" width="10.453125" customWidth="1"/>
    <col min="3339" max="3339" width="12.1796875" customWidth="1"/>
    <col min="3343" max="3343" width="14.26953125" customWidth="1"/>
    <col min="3346" max="3347" width="9.54296875" bestFit="1" customWidth="1"/>
    <col min="3350" max="3350" width="9.54296875" bestFit="1" customWidth="1"/>
    <col min="3352" max="3352" width="9.54296875" bestFit="1" customWidth="1"/>
    <col min="3587" max="3587" width="5.1796875" customWidth="1"/>
    <col min="3588" max="3588" width="17.453125" customWidth="1"/>
    <col min="3590" max="3590" width="6.7265625" customWidth="1"/>
    <col min="3592" max="3592" width="10.1796875" bestFit="1" customWidth="1"/>
    <col min="3593" max="3594" width="10.453125" customWidth="1"/>
    <col min="3595" max="3595" width="12.1796875" customWidth="1"/>
    <col min="3599" max="3599" width="14.26953125" customWidth="1"/>
    <col min="3602" max="3603" width="9.54296875" bestFit="1" customWidth="1"/>
    <col min="3606" max="3606" width="9.54296875" bestFit="1" customWidth="1"/>
    <col min="3608" max="3608" width="9.54296875" bestFit="1" customWidth="1"/>
    <col min="3843" max="3843" width="5.1796875" customWidth="1"/>
    <col min="3844" max="3844" width="17.453125" customWidth="1"/>
    <col min="3846" max="3846" width="6.7265625" customWidth="1"/>
    <col min="3848" max="3848" width="10.1796875" bestFit="1" customWidth="1"/>
    <col min="3849" max="3850" width="10.453125" customWidth="1"/>
    <col min="3851" max="3851" width="12.1796875" customWidth="1"/>
    <col min="3855" max="3855" width="14.26953125" customWidth="1"/>
    <col min="3858" max="3859" width="9.54296875" bestFit="1" customWidth="1"/>
    <col min="3862" max="3862" width="9.54296875" bestFit="1" customWidth="1"/>
    <col min="3864" max="3864" width="9.54296875" bestFit="1" customWidth="1"/>
    <col min="4099" max="4099" width="5.1796875" customWidth="1"/>
    <col min="4100" max="4100" width="17.453125" customWidth="1"/>
    <col min="4102" max="4102" width="6.7265625" customWidth="1"/>
    <col min="4104" max="4104" width="10.1796875" bestFit="1" customWidth="1"/>
    <col min="4105" max="4106" width="10.453125" customWidth="1"/>
    <col min="4107" max="4107" width="12.1796875" customWidth="1"/>
    <col min="4111" max="4111" width="14.26953125" customWidth="1"/>
    <col min="4114" max="4115" width="9.54296875" bestFit="1" customWidth="1"/>
    <col min="4118" max="4118" width="9.54296875" bestFit="1" customWidth="1"/>
    <col min="4120" max="4120" width="9.54296875" bestFit="1" customWidth="1"/>
    <col min="4355" max="4355" width="5.1796875" customWidth="1"/>
    <col min="4356" max="4356" width="17.453125" customWidth="1"/>
    <col min="4358" max="4358" width="6.7265625" customWidth="1"/>
    <col min="4360" max="4360" width="10.1796875" bestFit="1" customWidth="1"/>
    <col min="4361" max="4362" width="10.453125" customWidth="1"/>
    <col min="4363" max="4363" width="12.1796875" customWidth="1"/>
    <col min="4367" max="4367" width="14.26953125" customWidth="1"/>
    <col min="4370" max="4371" width="9.54296875" bestFit="1" customWidth="1"/>
    <col min="4374" max="4374" width="9.54296875" bestFit="1" customWidth="1"/>
    <col min="4376" max="4376" width="9.54296875" bestFit="1" customWidth="1"/>
    <col min="4611" max="4611" width="5.1796875" customWidth="1"/>
    <col min="4612" max="4612" width="17.453125" customWidth="1"/>
    <col min="4614" max="4614" width="6.7265625" customWidth="1"/>
    <col min="4616" max="4616" width="10.1796875" bestFit="1" customWidth="1"/>
    <col min="4617" max="4618" width="10.453125" customWidth="1"/>
    <col min="4619" max="4619" width="12.1796875" customWidth="1"/>
    <col min="4623" max="4623" width="14.26953125" customWidth="1"/>
    <col min="4626" max="4627" width="9.54296875" bestFit="1" customWidth="1"/>
    <col min="4630" max="4630" width="9.54296875" bestFit="1" customWidth="1"/>
    <col min="4632" max="4632" width="9.54296875" bestFit="1" customWidth="1"/>
    <col min="4867" max="4867" width="5.1796875" customWidth="1"/>
    <col min="4868" max="4868" width="17.453125" customWidth="1"/>
    <col min="4870" max="4870" width="6.7265625" customWidth="1"/>
    <col min="4872" max="4872" width="10.1796875" bestFit="1" customWidth="1"/>
    <col min="4873" max="4874" width="10.453125" customWidth="1"/>
    <col min="4875" max="4875" width="12.1796875" customWidth="1"/>
    <col min="4879" max="4879" width="14.26953125" customWidth="1"/>
    <col min="4882" max="4883" width="9.54296875" bestFit="1" customWidth="1"/>
    <col min="4886" max="4886" width="9.54296875" bestFit="1" customWidth="1"/>
    <col min="4888" max="4888" width="9.54296875" bestFit="1" customWidth="1"/>
    <col min="5123" max="5123" width="5.1796875" customWidth="1"/>
    <col min="5124" max="5124" width="17.453125" customWidth="1"/>
    <col min="5126" max="5126" width="6.7265625" customWidth="1"/>
    <col min="5128" max="5128" width="10.1796875" bestFit="1" customWidth="1"/>
    <col min="5129" max="5130" width="10.453125" customWidth="1"/>
    <col min="5131" max="5131" width="12.1796875" customWidth="1"/>
    <col min="5135" max="5135" width="14.26953125" customWidth="1"/>
    <col min="5138" max="5139" width="9.54296875" bestFit="1" customWidth="1"/>
    <col min="5142" max="5142" width="9.54296875" bestFit="1" customWidth="1"/>
    <col min="5144" max="5144" width="9.54296875" bestFit="1" customWidth="1"/>
    <col min="5379" max="5379" width="5.1796875" customWidth="1"/>
    <col min="5380" max="5380" width="17.453125" customWidth="1"/>
    <col min="5382" max="5382" width="6.7265625" customWidth="1"/>
    <col min="5384" max="5384" width="10.1796875" bestFit="1" customWidth="1"/>
    <col min="5385" max="5386" width="10.453125" customWidth="1"/>
    <col min="5387" max="5387" width="12.1796875" customWidth="1"/>
    <col min="5391" max="5391" width="14.26953125" customWidth="1"/>
    <col min="5394" max="5395" width="9.54296875" bestFit="1" customWidth="1"/>
    <col min="5398" max="5398" width="9.54296875" bestFit="1" customWidth="1"/>
    <col min="5400" max="5400" width="9.54296875" bestFit="1" customWidth="1"/>
    <col min="5635" max="5635" width="5.1796875" customWidth="1"/>
    <col min="5636" max="5636" width="17.453125" customWidth="1"/>
    <col min="5638" max="5638" width="6.7265625" customWidth="1"/>
    <col min="5640" max="5640" width="10.1796875" bestFit="1" customWidth="1"/>
    <col min="5641" max="5642" width="10.453125" customWidth="1"/>
    <col min="5643" max="5643" width="12.1796875" customWidth="1"/>
    <col min="5647" max="5647" width="14.26953125" customWidth="1"/>
    <col min="5650" max="5651" width="9.54296875" bestFit="1" customWidth="1"/>
    <col min="5654" max="5654" width="9.54296875" bestFit="1" customWidth="1"/>
    <col min="5656" max="5656" width="9.54296875" bestFit="1" customWidth="1"/>
    <col min="5891" max="5891" width="5.1796875" customWidth="1"/>
    <col min="5892" max="5892" width="17.453125" customWidth="1"/>
    <col min="5894" max="5894" width="6.7265625" customWidth="1"/>
    <col min="5896" max="5896" width="10.1796875" bestFit="1" customWidth="1"/>
    <col min="5897" max="5898" width="10.453125" customWidth="1"/>
    <col min="5899" max="5899" width="12.1796875" customWidth="1"/>
    <col min="5903" max="5903" width="14.26953125" customWidth="1"/>
    <col min="5906" max="5907" width="9.54296875" bestFit="1" customWidth="1"/>
    <col min="5910" max="5910" width="9.54296875" bestFit="1" customWidth="1"/>
    <col min="5912" max="5912" width="9.54296875" bestFit="1" customWidth="1"/>
    <col min="6147" max="6147" width="5.1796875" customWidth="1"/>
    <col min="6148" max="6148" width="17.453125" customWidth="1"/>
    <col min="6150" max="6150" width="6.7265625" customWidth="1"/>
    <col min="6152" max="6152" width="10.1796875" bestFit="1" customWidth="1"/>
    <col min="6153" max="6154" width="10.453125" customWidth="1"/>
    <col min="6155" max="6155" width="12.1796875" customWidth="1"/>
    <col min="6159" max="6159" width="14.26953125" customWidth="1"/>
    <col min="6162" max="6163" width="9.54296875" bestFit="1" customWidth="1"/>
    <col min="6166" max="6166" width="9.54296875" bestFit="1" customWidth="1"/>
    <col min="6168" max="6168" width="9.54296875" bestFit="1" customWidth="1"/>
    <col min="6403" max="6403" width="5.1796875" customWidth="1"/>
    <col min="6404" max="6404" width="17.453125" customWidth="1"/>
    <col min="6406" max="6406" width="6.7265625" customWidth="1"/>
    <col min="6408" max="6408" width="10.1796875" bestFit="1" customWidth="1"/>
    <col min="6409" max="6410" width="10.453125" customWidth="1"/>
    <col min="6411" max="6411" width="12.1796875" customWidth="1"/>
    <col min="6415" max="6415" width="14.26953125" customWidth="1"/>
    <col min="6418" max="6419" width="9.54296875" bestFit="1" customWidth="1"/>
    <col min="6422" max="6422" width="9.54296875" bestFit="1" customWidth="1"/>
    <col min="6424" max="6424" width="9.54296875" bestFit="1" customWidth="1"/>
    <col min="6659" max="6659" width="5.1796875" customWidth="1"/>
    <col min="6660" max="6660" width="17.453125" customWidth="1"/>
    <col min="6662" max="6662" width="6.7265625" customWidth="1"/>
    <col min="6664" max="6664" width="10.1796875" bestFit="1" customWidth="1"/>
    <col min="6665" max="6666" width="10.453125" customWidth="1"/>
    <col min="6667" max="6667" width="12.1796875" customWidth="1"/>
    <col min="6671" max="6671" width="14.26953125" customWidth="1"/>
    <col min="6674" max="6675" width="9.54296875" bestFit="1" customWidth="1"/>
    <col min="6678" max="6678" width="9.54296875" bestFit="1" customWidth="1"/>
    <col min="6680" max="6680" width="9.54296875" bestFit="1" customWidth="1"/>
    <col min="6915" max="6915" width="5.1796875" customWidth="1"/>
    <col min="6916" max="6916" width="17.453125" customWidth="1"/>
    <col min="6918" max="6918" width="6.7265625" customWidth="1"/>
    <col min="6920" max="6920" width="10.1796875" bestFit="1" customWidth="1"/>
    <col min="6921" max="6922" width="10.453125" customWidth="1"/>
    <col min="6923" max="6923" width="12.1796875" customWidth="1"/>
    <col min="6927" max="6927" width="14.26953125" customWidth="1"/>
    <col min="6930" max="6931" width="9.54296875" bestFit="1" customWidth="1"/>
    <col min="6934" max="6934" width="9.54296875" bestFit="1" customWidth="1"/>
    <col min="6936" max="6936" width="9.54296875" bestFit="1" customWidth="1"/>
    <col min="7171" max="7171" width="5.1796875" customWidth="1"/>
    <col min="7172" max="7172" width="17.453125" customWidth="1"/>
    <col min="7174" max="7174" width="6.7265625" customWidth="1"/>
    <col min="7176" max="7176" width="10.1796875" bestFit="1" customWidth="1"/>
    <col min="7177" max="7178" width="10.453125" customWidth="1"/>
    <col min="7179" max="7179" width="12.1796875" customWidth="1"/>
    <col min="7183" max="7183" width="14.26953125" customWidth="1"/>
    <col min="7186" max="7187" width="9.54296875" bestFit="1" customWidth="1"/>
    <col min="7190" max="7190" width="9.54296875" bestFit="1" customWidth="1"/>
    <col min="7192" max="7192" width="9.54296875" bestFit="1" customWidth="1"/>
    <col min="7427" max="7427" width="5.1796875" customWidth="1"/>
    <col min="7428" max="7428" width="17.453125" customWidth="1"/>
    <col min="7430" max="7430" width="6.7265625" customWidth="1"/>
    <col min="7432" max="7432" width="10.1796875" bestFit="1" customWidth="1"/>
    <col min="7433" max="7434" width="10.453125" customWidth="1"/>
    <col min="7435" max="7435" width="12.1796875" customWidth="1"/>
    <col min="7439" max="7439" width="14.26953125" customWidth="1"/>
    <col min="7442" max="7443" width="9.54296875" bestFit="1" customWidth="1"/>
    <col min="7446" max="7446" width="9.54296875" bestFit="1" customWidth="1"/>
    <col min="7448" max="7448" width="9.54296875" bestFit="1" customWidth="1"/>
    <col min="7683" max="7683" width="5.1796875" customWidth="1"/>
    <col min="7684" max="7684" width="17.453125" customWidth="1"/>
    <col min="7686" max="7686" width="6.7265625" customWidth="1"/>
    <col min="7688" max="7688" width="10.1796875" bestFit="1" customWidth="1"/>
    <col min="7689" max="7690" width="10.453125" customWidth="1"/>
    <col min="7691" max="7691" width="12.1796875" customWidth="1"/>
    <col min="7695" max="7695" width="14.26953125" customWidth="1"/>
    <col min="7698" max="7699" width="9.54296875" bestFit="1" customWidth="1"/>
    <col min="7702" max="7702" width="9.54296875" bestFit="1" customWidth="1"/>
    <col min="7704" max="7704" width="9.54296875" bestFit="1" customWidth="1"/>
    <col min="7939" max="7939" width="5.1796875" customWidth="1"/>
    <col min="7940" max="7940" width="17.453125" customWidth="1"/>
    <col min="7942" max="7942" width="6.7265625" customWidth="1"/>
    <col min="7944" max="7944" width="10.1796875" bestFit="1" customWidth="1"/>
    <col min="7945" max="7946" width="10.453125" customWidth="1"/>
    <col min="7947" max="7947" width="12.1796875" customWidth="1"/>
    <col min="7951" max="7951" width="14.26953125" customWidth="1"/>
    <col min="7954" max="7955" width="9.54296875" bestFit="1" customWidth="1"/>
    <col min="7958" max="7958" width="9.54296875" bestFit="1" customWidth="1"/>
    <col min="7960" max="7960" width="9.54296875" bestFit="1" customWidth="1"/>
    <col min="8195" max="8195" width="5.1796875" customWidth="1"/>
    <col min="8196" max="8196" width="17.453125" customWidth="1"/>
    <col min="8198" max="8198" width="6.7265625" customWidth="1"/>
    <col min="8200" max="8200" width="10.1796875" bestFit="1" customWidth="1"/>
    <col min="8201" max="8202" width="10.453125" customWidth="1"/>
    <col min="8203" max="8203" width="12.1796875" customWidth="1"/>
    <col min="8207" max="8207" width="14.26953125" customWidth="1"/>
    <col min="8210" max="8211" width="9.54296875" bestFit="1" customWidth="1"/>
    <col min="8214" max="8214" width="9.54296875" bestFit="1" customWidth="1"/>
    <col min="8216" max="8216" width="9.54296875" bestFit="1" customWidth="1"/>
    <col min="8451" max="8451" width="5.1796875" customWidth="1"/>
    <col min="8452" max="8452" width="17.453125" customWidth="1"/>
    <col min="8454" max="8454" width="6.7265625" customWidth="1"/>
    <col min="8456" max="8456" width="10.1796875" bestFit="1" customWidth="1"/>
    <col min="8457" max="8458" width="10.453125" customWidth="1"/>
    <col min="8459" max="8459" width="12.1796875" customWidth="1"/>
    <col min="8463" max="8463" width="14.26953125" customWidth="1"/>
    <col min="8466" max="8467" width="9.54296875" bestFit="1" customWidth="1"/>
    <col min="8470" max="8470" width="9.54296875" bestFit="1" customWidth="1"/>
    <col min="8472" max="8472" width="9.54296875" bestFit="1" customWidth="1"/>
    <col min="8707" max="8707" width="5.1796875" customWidth="1"/>
    <col min="8708" max="8708" width="17.453125" customWidth="1"/>
    <col min="8710" max="8710" width="6.7265625" customWidth="1"/>
    <col min="8712" max="8712" width="10.1796875" bestFit="1" customWidth="1"/>
    <col min="8713" max="8714" width="10.453125" customWidth="1"/>
    <col min="8715" max="8715" width="12.1796875" customWidth="1"/>
    <col min="8719" max="8719" width="14.26953125" customWidth="1"/>
    <col min="8722" max="8723" width="9.54296875" bestFit="1" customWidth="1"/>
    <col min="8726" max="8726" width="9.54296875" bestFit="1" customWidth="1"/>
    <col min="8728" max="8728" width="9.54296875" bestFit="1" customWidth="1"/>
    <col min="8963" max="8963" width="5.1796875" customWidth="1"/>
    <col min="8964" max="8964" width="17.453125" customWidth="1"/>
    <col min="8966" max="8966" width="6.7265625" customWidth="1"/>
    <col min="8968" max="8968" width="10.1796875" bestFit="1" customWidth="1"/>
    <col min="8969" max="8970" width="10.453125" customWidth="1"/>
    <col min="8971" max="8971" width="12.1796875" customWidth="1"/>
    <col min="8975" max="8975" width="14.26953125" customWidth="1"/>
    <col min="8978" max="8979" width="9.54296875" bestFit="1" customWidth="1"/>
    <col min="8982" max="8982" width="9.54296875" bestFit="1" customWidth="1"/>
    <col min="8984" max="8984" width="9.54296875" bestFit="1" customWidth="1"/>
    <col min="9219" max="9219" width="5.1796875" customWidth="1"/>
    <col min="9220" max="9220" width="17.453125" customWidth="1"/>
    <col min="9222" max="9222" width="6.7265625" customWidth="1"/>
    <col min="9224" max="9224" width="10.1796875" bestFit="1" customWidth="1"/>
    <col min="9225" max="9226" width="10.453125" customWidth="1"/>
    <col min="9227" max="9227" width="12.1796875" customWidth="1"/>
    <col min="9231" max="9231" width="14.26953125" customWidth="1"/>
    <col min="9234" max="9235" width="9.54296875" bestFit="1" customWidth="1"/>
    <col min="9238" max="9238" width="9.54296875" bestFit="1" customWidth="1"/>
    <col min="9240" max="9240" width="9.54296875" bestFit="1" customWidth="1"/>
    <col min="9475" max="9475" width="5.1796875" customWidth="1"/>
    <col min="9476" max="9476" width="17.453125" customWidth="1"/>
    <col min="9478" max="9478" width="6.7265625" customWidth="1"/>
    <col min="9480" max="9480" width="10.1796875" bestFit="1" customWidth="1"/>
    <col min="9481" max="9482" width="10.453125" customWidth="1"/>
    <col min="9483" max="9483" width="12.1796875" customWidth="1"/>
    <col min="9487" max="9487" width="14.26953125" customWidth="1"/>
    <col min="9490" max="9491" width="9.54296875" bestFit="1" customWidth="1"/>
    <col min="9494" max="9494" width="9.54296875" bestFit="1" customWidth="1"/>
    <col min="9496" max="9496" width="9.54296875" bestFit="1" customWidth="1"/>
    <col min="9731" max="9731" width="5.1796875" customWidth="1"/>
    <col min="9732" max="9732" width="17.453125" customWidth="1"/>
    <col min="9734" max="9734" width="6.7265625" customWidth="1"/>
    <col min="9736" max="9736" width="10.1796875" bestFit="1" customWidth="1"/>
    <col min="9737" max="9738" width="10.453125" customWidth="1"/>
    <col min="9739" max="9739" width="12.1796875" customWidth="1"/>
    <col min="9743" max="9743" width="14.26953125" customWidth="1"/>
    <col min="9746" max="9747" width="9.54296875" bestFit="1" customWidth="1"/>
    <col min="9750" max="9750" width="9.54296875" bestFit="1" customWidth="1"/>
    <col min="9752" max="9752" width="9.54296875" bestFit="1" customWidth="1"/>
    <col min="9987" max="9987" width="5.1796875" customWidth="1"/>
    <col min="9988" max="9988" width="17.453125" customWidth="1"/>
    <col min="9990" max="9990" width="6.7265625" customWidth="1"/>
    <col min="9992" max="9992" width="10.1796875" bestFit="1" customWidth="1"/>
    <col min="9993" max="9994" width="10.453125" customWidth="1"/>
    <col min="9995" max="9995" width="12.1796875" customWidth="1"/>
    <col min="9999" max="9999" width="14.26953125" customWidth="1"/>
    <col min="10002" max="10003" width="9.54296875" bestFit="1" customWidth="1"/>
    <col min="10006" max="10006" width="9.54296875" bestFit="1" customWidth="1"/>
    <col min="10008" max="10008" width="9.54296875" bestFit="1" customWidth="1"/>
    <col min="10243" max="10243" width="5.1796875" customWidth="1"/>
    <col min="10244" max="10244" width="17.453125" customWidth="1"/>
    <col min="10246" max="10246" width="6.7265625" customWidth="1"/>
    <col min="10248" max="10248" width="10.1796875" bestFit="1" customWidth="1"/>
    <col min="10249" max="10250" width="10.453125" customWidth="1"/>
    <col min="10251" max="10251" width="12.1796875" customWidth="1"/>
    <col min="10255" max="10255" width="14.26953125" customWidth="1"/>
    <col min="10258" max="10259" width="9.54296875" bestFit="1" customWidth="1"/>
    <col min="10262" max="10262" width="9.54296875" bestFit="1" customWidth="1"/>
    <col min="10264" max="10264" width="9.54296875" bestFit="1" customWidth="1"/>
    <col min="10499" max="10499" width="5.1796875" customWidth="1"/>
    <col min="10500" max="10500" width="17.453125" customWidth="1"/>
    <col min="10502" max="10502" width="6.7265625" customWidth="1"/>
    <col min="10504" max="10504" width="10.1796875" bestFit="1" customWidth="1"/>
    <col min="10505" max="10506" width="10.453125" customWidth="1"/>
    <col min="10507" max="10507" width="12.1796875" customWidth="1"/>
    <col min="10511" max="10511" width="14.26953125" customWidth="1"/>
    <col min="10514" max="10515" width="9.54296875" bestFit="1" customWidth="1"/>
    <col min="10518" max="10518" width="9.54296875" bestFit="1" customWidth="1"/>
    <col min="10520" max="10520" width="9.54296875" bestFit="1" customWidth="1"/>
    <col min="10755" max="10755" width="5.1796875" customWidth="1"/>
    <col min="10756" max="10756" width="17.453125" customWidth="1"/>
    <col min="10758" max="10758" width="6.7265625" customWidth="1"/>
    <col min="10760" max="10760" width="10.1796875" bestFit="1" customWidth="1"/>
    <col min="10761" max="10762" width="10.453125" customWidth="1"/>
    <col min="10763" max="10763" width="12.1796875" customWidth="1"/>
    <col min="10767" max="10767" width="14.26953125" customWidth="1"/>
    <col min="10770" max="10771" width="9.54296875" bestFit="1" customWidth="1"/>
    <col min="10774" max="10774" width="9.54296875" bestFit="1" customWidth="1"/>
    <col min="10776" max="10776" width="9.54296875" bestFit="1" customWidth="1"/>
    <col min="11011" max="11011" width="5.1796875" customWidth="1"/>
    <col min="11012" max="11012" width="17.453125" customWidth="1"/>
    <col min="11014" max="11014" width="6.7265625" customWidth="1"/>
    <col min="11016" max="11016" width="10.1796875" bestFit="1" customWidth="1"/>
    <col min="11017" max="11018" width="10.453125" customWidth="1"/>
    <col min="11019" max="11019" width="12.1796875" customWidth="1"/>
    <col min="11023" max="11023" width="14.26953125" customWidth="1"/>
    <col min="11026" max="11027" width="9.54296875" bestFit="1" customWidth="1"/>
    <col min="11030" max="11030" width="9.54296875" bestFit="1" customWidth="1"/>
    <col min="11032" max="11032" width="9.54296875" bestFit="1" customWidth="1"/>
    <col min="11267" max="11267" width="5.1796875" customWidth="1"/>
    <col min="11268" max="11268" width="17.453125" customWidth="1"/>
    <col min="11270" max="11270" width="6.7265625" customWidth="1"/>
    <col min="11272" max="11272" width="10.1796875" bestFit="1" customWidth="1"/>
    <col min="11273" max="11274" width="10.453125" customWidth="1"/>
    <col min="11275" max="11275" width="12.1796875" customWidth="1"/>
    <col min="11279" max="11279" width="14.26953125" customWidth="1"/>
    <col min="11282" max="11283" width="9.54296875" bestFit="1" customWidth="1"/>
    <col min="11286" max="11286" width="9.54296875" bestFit="1" customWidth="1"/>
    <col min="11288" max="11288" width="9.54296875" bestFit="1" customWidth="1"/>
    <col min="11523" max="11523" width="5.1796875" customWidth="1"/>
    <col min="11524" max="11524" width="17.453125" customWidth="1"/>
    <col min="11526" max="11526" width="6.7265625" customWidth="1"/>
    <col min="11528" max="11528" width="10.1796875" bestFit="1" customWidth="1"/>
    <col min="11529" max="11530" width="10.453125" customWidth="1"/>
    <col min="11531" max="11531" width="12.1796875" customWidth="1"/>
    <col min="11535" max="11535" width="14.26953125" customWidth="1"/>
    <col min="11538" max="11539" width="9.54296875" bestFit="1" customWidth="1"/>
    <col min="11542" max="11542" width="9.54296875" bestFit="1" customWidth="1"/>
    <col min="11544" max="11544" width="9.54296875" bestFit="1" customWidth="1"/>
    <col min="11779" max="11779" width="5.1796875" customWidth="1"/>
    <col min="11780" max="11780" width="17.453125" customWidth="1"/>
    <col min="11782" max="11782" width="6.7265625" customWidth="1"/>
    <col min="11784" max="11784" width="10.1796875" bestFit="1" customWidth="1"/>
    <col min="11785" max="11786" width="10.453125" customWidth="1"/>
    <col min="11787" max="11787" width="12.1796875" customWidth="1"/>
    <col min="11791" max="11791" width="14.26953125" customWidth="1"/>
    <col min="11794" max="11795" width="9.54296875" bestFit="1" customWidth="1"/>
    <col min="11798" max="11798" width="9.54296875" bestFit="1" customWidth="1"/>
    <col min="11800" max="11800" width="9.54296875" bestFit="1" customWidth="1"/>
    <col min="12035" max="12035" width="5.1796875" customWidth="1"/>
    <col min="12036" max="12036" width="17.453125" customWidth="1"/>
    <col min="12038" max="12038" width="6.7265625" customWidth="1"/>
    <col min="12040" max="12040" width="10.1796875" bestFit="1" customWidth="1"/>
    <col min="12041" max="12042" width="10.453125" customWidth="1"/>
    <col min="12043" max="12043" width="12.1796875" customWidth="1"/>
    <col min="12047" max="12047" width="14.26953125" customWidth="1"/>
    <col min="12050" max="12051" width="9.54296875" bestFit="1" customWidth="1"/>
    <col min="12054" max="12054" width="9.54296875" bestFit="1" customWidth="1"/>
    <col min="12056" max="12056" width="9.54296875" bestFit="1" customWidth="1"/>
    <col min="12291" max="12291" width="5.1796875" customWidth="1"/>
    <col min="12292" max="12292" width="17.453125" customWidth="1"/>
    <col min="12294" max="12294" width="6.7265625" customWidth="1"/>
    <col min="12296" max="12296" width="10.1796875" bestFit="1" customWidth="1"/>
    <col min="12297" max="12298" width="10.453125" customWidth="1"/>
    <col min="12299" max="12299" width="12.1796875" customWidth="1"/>
    <col min="12303" max="12303" width="14.26953125" customWidth="1"/>
    <col min="12306" max="12307" width="9.54296875" bestFit="1" customWidth="1"/>
    <col min="12310" max="12310" width="9.54296875" bestFit="1" customWidth="1"/>
    <col min="12312" max="12312" width="9.54296875" bestFit="1" customWidth="1"/>
    <col min="12547" max="12547" width="5.1796875" customWidth="1"/>
    <col min="12548" max="12548" width="17.453125" customWidth="1"/>
    <col min="12550" max="12550" width="6.7265625" customWidth="1"/>
    <col min="12552" max="12552" width="10.1796875" bestFit="1" customWidth="1"/>
    <col min="12553" max="12554" width="10.453125" customWidth="1"/>
    <col min="12555" max="12555" width="12.1796875" customWidth="1"/>
    <col min="12559" max="12559" width="14.26953125" customWidth="1"/>
    <col min="12562" max="12563" width="9.54296875" bestFit="1" customWidth="1"/>
    <col min="12566" max="12566" width="9.54296875" bestFit="1" customWidth="1"/>
    <col min="12568" max="12568" width="9.54296875" bestFit="1" customWidth="1"/>
    <col min="12803" max="12803" width="5.1796875" customWidth="1"/>
    <col min="12804" max="12804" width="17.453125" customWidth="1"/>
    <col min="12806" max="12806" width="6.7265625" customWidth="1"/>
    <col min="12808" max="12808" width="10.1796875" bestFit="1" customWidth="1"/>
    <col min="12809" max="12810" width="10.453125" customWidth="1"/>
    <col min="12811" max="12811" width="12.1796875" customWidth="1"/>
    <col min="12815" max="12815" width="14.26953125" customWidth="1"/>
    <col min="12818" max="12819" width="9.54296875" bestFit="1" customWidth="1"/>
    <col min="12822" max="12822" width="9.54296875" bestFit="1" customWidth="1"/>
    <col min="12824" max="12824" width="9.54296875" bestFit="1" customWidth="1"/>
    <col min="13059" max="13059" width="5.1796875" customWidth="1"/>
    <col min="13060" max="13060" width="17.453125" customWidth="1"/>
    <col min="13062" max="13062" width="6.7265625" customWidth="1"/>
    <col min="13064" max="13064" width="10.1796875" bestFit="1" customWidth="1"/>
    <col min="13065" max="13066" width="10.453125" customWidth="1"/>
    <col min="13067" max="13067" width="12.1796875" customWidth="1"/>
    <col min="13071" max="13071" width="14.26953125" customWidth="1"/>
    <col min="13074" max="13075" width="9.54296875" bestFit="1" customWidth="1"/>
    <col min="13078" max="13078" width="9.54296875" bestFit="1" customWidth="1"/>
    <col min="13080" max="13080" width="9.54296875" bestFit="1" customWidth="1"/>
    <col min="13315" max="13315" width="5.1796875" customWidth="1"/>
    <col min="13316" max="13316" width="17.453125" customWidth="1"/>
    <col min="13318" max="13318" width="6.7265625" customWidth="1"/>
    <col min="13320" max="13320" width="10.1796875" bestFit="1" customWidth="1"/>
    <col min="13321" max="13322" width="10.453125" customWidth="1"/>
    <col min="13323" max="13323" width="12.1796875" customWidth="1"/>
    <col min="13327" max="13327" width="14.26953125" customWidth="1"/>
    <col min="13330" max="13331" width="9.54296875" bestFit="1" customWidth="1"/>
    <col min="13334" max="13334" width="9.54296875" bestFit="1" customWidth="1"/>
    <col min="13336" max="13336" width="9.54296875" bestFit="1" customWidth="1"/>
    <col min="13571" max="13571" width="5.1796875" customWidth="1"/>
    <col min="13572" max="13572" width="17.453125" customWidth="1"/>
    <col min="13574" max="13574" width="6.7265625" customWidth="1"/>
    <col min="13576" max="13576" width="10.1796875" bestFit="1" customWidth="1"/>
    <col min="13577" max="13578" width="10.453125" customWidth="1"/>
    <col min="13579" max="13579" width="12.1796875" customWidth="1"/>
    <col min="13583" max="13583" width="14.26953125" customWidth="1"/>
    <col min="13586" max="13587" width="9.54296875" bestFit="1" customWidth="1"/>
    <col min="13590" max="13590" width="9.54296875" bestFit="1" customWidth="1"/>
    <col min="13592" max="13592" width="9.54296875" bestFit="1" customWidth="1"/>
    <col min="13827" max="13827" width="5.1796875" customWidth="1"/>
    <col min="13828" max="13828" width="17.453125" customWidth="1"/>
    <col min="13830" max="13830" width="6.7265625" customWidth="1"/>
    <col min="13832" max="13832" width="10.1796875" bestFit="1" customWidth="1"/>
    <col min="13833" max="13834" width="10.453125" customWidth="1"/>
    <col min="13835" max="13835" width="12.1796875" customWidth="1"/>
    <col min="13839" max="13839" width="14.26953125" customWidth="1"/>
    <col min="13842" max="13843" width="9.54296875" bestFit="1" customWidth="1"/>
    <col min="13846" max="13846" width="9.54296875" bestFit="1" customWidth="1"/>
    <col min="13848" max="13848" width="9.54296875" bestFit="1" customWidth="1"/>
    <col min="14083" max="14083" width="5.1796875" customWidth="1"/>
    <col min="14084" max="14084" width="17.453125" customWidth="1"/>
    <col min="14086" max="14086" width="6.7265625" customWidth="1"/>
    <col min="14088" max="14088" width="10.1796875" bestFit="1" customWidth="1"/>
    <col min="14089" max="14090" width="10.453125" customWidth="1"/>
    <col min="14091" max="14091" width="12.1796875" customWidth="1"/>
    <col min="14095" max="14095" width="14.26953125" customWidth="1"/>
    <col min="14098" max="14099" width="9.54296875" bestFit="1" customWidth="1"/>
    <col min="14102" max="14102" width="9.54296875" bestFit="1" customWidth="1"/>
    <col min="14104" max="14104" width="9.54296875" bestFit="1" customWidth="1"/>
    <col min="14339" max="14339" width="5.1796875" customWidth="1"/>
    <col min="14340" max="14340" width="17.453125" customWidth="1"/>
    <col min="14342" max="14342" width="6.7265625" customWidth="1"/>
    <col min="14344" max="14344" width="10.1796875" bestFit="1" customWidth="1"/>
    <col min="14345" max="14346" width="10.453125" customWidth="1"/>
    <col min="14347" max="14347" width="12.1796875" customWidth="1"/>
    <col min="14351" max="14351" width="14.26953125" customWidth="1"/>
    <col min="14354" max="14355" width="9.54296875" bestFit="1" customWidth="1"/>
    <col min="14358" max="14358" width="9.54296875" bestFit="1" customWidth="1"/>
    <col min="14360" max="14360" width="9.54296875" bestFit="1" customWidth="1"/>
    <col min="14595" max="14595" width="5.1796875" customWidth="1"/>
    <col min="14596" max="14596" width="17.453125" customWidth="1"/>
    <col min="14598" max="14598" width="6.7265625" customWidth="1"/>
    <col min="14600" max="14600" width="10.1796875" bestFit="1" customWidth="1"/>
    <col min="14601" max="14602" width="10.453125" customWidth="1"/>
    <col min="14603" max="14603" width="12.1796875" customWidth="1"/>
    <col min="14607" max="14607" width="14.26953125" customWidth="1"/>
    <col min="14610" max="14611" width="9.54296875" bestFit="1" customWidth="1"/>
    <col min="14614" max="14614" width="9.54296875" bestFit="1" customWidth="1"/>
    <col min="14616" max="14616" width="9.54296875" bestFit="1" customWidth="1"/>
    <col min="14851" max="14851" width="5.1796875" customWidth="1"/>
    <col min="14852" max="14852" width="17.453125" customWidth="1"/>
    <col min="14854" max="14854" width="6.7265625" customWidth="1"/>
    <col min="14856" max="14856" width="10.1796875" bestFit="1" customWidth="1"/>
    <col min="14857" max="14858" width="10.453125" customWidth="1"/>
    <col min="14859" max="14859" width="12.1796875" customWidth="1"/>
    <col min="14863" max="14863" width="14.26953125" customWidth="1"/>
    <col min="14866" max="14867" width="9.54296875" bestFit="1" customWidth="1"/>
    <col min="14870" max="14870" width="9.54296875" bestFit="1" customWidth="1"/>
    <col min="14872" max="14872" width="9.54296875" bestFit="1" customWidth="1"/>
    <col min="15107" max="15107" width="5.1796875" customWidth="1"/>
    <col min="15108" max="15108" width="17.453125" customWidth="1"/>
    <col min="15110" max="15110" width="6.7265625" customWidth="1"/>
    <col min="15112" max="15112" width="10.1796875" bestFit="1" customWidth="1"/>
    <col min="15113" max="15114" width="10.453125" customWidth="1"/>
    <col min="15115" max="15115" width="12.1796875" customWidth="1"/>
    <col min="15119" max="15119" width="14.26953125" customWidth="1"/>
    <col min="15122" max="15123" width="9.54296875" bestFit="1" customWidth="1"/>
    <col min="15126" max="15126" width="9.54296875" bestFit="1" customWidth="1"/>
    <col min="15128" max="15128" width="9.54296875" bestFit="1" customWidth="1"/>
    <col min="15363" max="15363" width="5.1796875" customWidth="1"/>
    <col min="15364" max="15364" width="17.453125" customWidth="1"/>
    <col min="15366" max="15366" width="6.7265625" customWidth="1"/>
    <col min="15368" max="15368" width="10.1796875" bestFit="1" customWidth="1"/>
    <col min="15369" max="15370" width="10.453125" customWidth="1"/>
    <col min="15371" max="15371" width="12.1796875" customWidth="1"/>
    <col min="15375" max="15375" width="14.26953125" customWidth="1"/>
    <col min="15378" max="15379" width="9.54296875" bestFit="1" customWidth="1"/>
    <col min="15382" max="15382" width="9.54296875" bestFit="1" customWidth="1"/>
    <col min="15384" max="15384" width="9.54296875" bestFit="1" customWidth="1"/>
    <col min="15619" max="15619" width="5.1796875" customWidth="1"/>
    <col min="15620" max="15620" width="17.453125" customWidth="1"/>
    <col min="15622" max="15622" width="6.7265625" customWidth="1"/>
    <col min="15624" max="15624" width="10.1796875" bestFit="1" customWidth="1"/>
    <col min="15625" max="15626" width="10.453125" customWidth="1"/>
    <col min="15627" max="15627" width="12.1796875" customWidth="1"/>
    <col min="15631" max="15631" width="14.26953125" customWidth="1"/>
    <col min="15634" max="15635" width="9.54296875" bestFit="1" customWidth="1"/>
    <col min="15638" max="15638" width="9.54296875" bestFit="1" customWidth="1"/>
    <col min="15640" max="15640" width="9.54296875" bestFit="1" customWidth="1"/>
    <col min="15875" max="15875" width="5.1796875" customWidth="1"/>
    <col min="15876" max="15876" width="17.453125" customWidth="1"/>
    <col min="15878" max="15878" width="6.7265625" customWidth="1"/>
    <col min="15880" max="15880" width="10.1796875" bestFit="1" customWidth="1"/>
    <col min="15881" max="15882" width="10.453125" customWidth="1"/>
    <col min="15883" max="15883" width="12.1796875" customWidth="1"/>
    <col min="15887" max="15887" width="14.26953125" customWidth="1"/>
    <col min="15890" max="15891" width="9.54296875" bestFit="1" customWidth="1"/>
    <col min="15894" max="15894" width="9.54296875" bestFit="1" customWidth="1"/>
    <col min="15896" max="15896" width="9.54296875" bestFit="1" customWidth="1"/>
    <col min="16131" max="16131" width="5.1796875" customWidth="1"/>
    <col min="16132" max="16132" width="17.453125" customWidth="1"/>
    <col min="16134" max="16134" width="6.7265625" customWidth="1"/>
    <col min="16136" max="16136" width="10.1796875" bestFit="1" customWidth="1"/>
    <col min="16137" max="16138" width="10.453125" customWidth="1"/>
    <col min="16139" max="16139" width="12.1796875" customWidth="1"/>
    <col min="16143" max="16143" width="14.26953125" customWidth="1"/>
    <col min="16146" max="16147" width="9.54296875" bestFit="1" customWidth="1"/>
    <col min="16150" max="16150" width="9.54296875" bestFit="1" customWidth="1"/>
    <col min="16152" max="16152" width="9.54296875" bestFit="1" customWidth="1"/>
  </cols>
  <sheetData>
    <row r="1" spans="1:32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2"/>
      <c r="K2" s="1"/>
    </row>
    <row r="3" spans="1:32" ht="21" x14ac:dyDescent="0.5">
      <c r="A3" s="1"/>
      <c r="B3" s="1"/>
      <c r="C3" s="3" t="s">
        <v>48</v>
      </c>
      <c r="D3" s="1"/>
      <c r="E3" s="1"/>
      <c r="H3" s="1"/>
      <c r="I3" s="1"/>
      <c r="J3" s="2"/>
      <c r="K3" s="1"/>
    </row>
    <row r="4" spans="1:32" ht="21" x14ac:dyDescent="0.5">
      <c r="A4" s="1"/>
      <c r="B4" s="1"/>
      <c r="C4" s="3" t="s">
        <v>0</v>
      </c>
      <c r="D4" s="1"/>
      <c r="E4" s="1"/>
      <c r="H4" s="1"/>
      <c r="I4" s="1"/>
      <c r="J4" s="2"/>
      <c r="K4" s="1"/>
    </row>
    <row r="5" spans="1:32" x14ac:dyDescent="0.35">
      <c r="A5" s="1"/>
      <c r="B5" s="1"/>
      <c r="D5" s="1"/>
      <c r="E5" s="1"/>
      <c r="F5" s="1"/>
      <c r="G5" s="1"/>
      <c r="H5" s="1"/>
      <c r="I5" s="1"/>
      <c r="J5" s="2"/>
      <c r="K5" s="1"/>
    </row>
    <row r="6" spans="1:32" s="7" customFormat="1" ht="30" x14ac:dyDescent="0.45">
      <c r="A6" s="4"/>
      <c r="B6" s="5" t="s">
        <v>1</v>
      </c>
      <c r="C6" s="4"/>
      <c r="D6" s="4"/>
      <c r="E6" s="4"/>
      <c r="F6" s="4" t="s">
        <v>2</v>
      </c>
      <c r="G6" s="4"/>
      <c r="H6" s="4" t="s">
        <v>3</v>
      </c>
      <c r="I6" s="4" t="s">
        <v>4</v>
      </c>
      <c r="J6" s="6" t="s">
        <v>3</v>
      </c>
      <c r="K6" s="4" t="s">
        <v>4</v>
      </c>
      <c r="AE6"/>
      <c r="AF6" s="8"/>
    </row>
    <row r="7" spans="1:32" ht="16" x14ac:dyDescent="0.4">
      <c r="A7" s="1"/>
      <c r="B7" s="9" t="s">
        <v>5</v>
      </c>
      <c r="C7" s="1"/>
      <c r="D7" s="1"/>
      <c r="E7" s="1"/>
      <c r="F7" s="1"/>
      <c r="G7" s="1"/>
      <c r="H7" s="1">
        <v>2024</v>
      </c>
      <c r="I7" s="1">
        <v>2024</v>
      </c>
      <c r="J7" s="10">
        <v>2023</v>
      </c>
      <c r="K7" s="1">
        <v>2023</v>
      </c>
      <c r="O7" s="11"/>
    </row>
    <row r="8" spans="1:32" x14ac:dyDescent="0.35">
      <c r="A8" s="1"/>
      <c r="B8" s="1" t="s">
        <v>6</v>
      </c>
      <c r="C8" s="1"/>
      <c r="D8" s="1"/>
      <c r="E8" s="1"/>
      <c r="F8" s="30">
        <v>550000</v>
      </c>
      <c r="G8" s="1"/>
      <c r="H8" s="11">
        <v>550000</v>
      </c>
      <c r="I8" s="11">
        <v>550000</v>
      </c>
      <c r="J8" s="11">
        <v>550000</v>
      </c>
      <c r="K8" s="11">
        <v>550000</v>
      </c>
      <c r="O8" s="11"/>
      <c r="Q8">
        <v>28267.4</v>
      </c>
      <c r="AE8" s="8"/>
      <c r="AF8">
        <f>SUM(R9:R36)</f>
        <v>554264.75</v>
      </c>
    </row>
    <row r="9" spans="1:32" x14ac:dyDescent="0.35">
      <c r="A9" s="1"/>
      <c r="B9" s="1" t="s">
        <v>7</v>
      </c>
      <c r="C9" s="1"/>
      <c r="D9" s="1"/>
      <c r="E9" s="1"/>
      <c r="F9" s="30">
        <v>5000</v>
      </c>
      <c r="G9" s="1"/>
      <c r="H9" s="11">
        <f>+Q21</f>
        <v>9827</v>
      </c>
      <c r="I9" s="11">
        <v>25000</v>
      </c>
      <c r="J9" s="11">
        <v>23888</v>
      </c>
      <c r="K9" s="11">
        <v>5000</v>
      </c>
      <c r="N9" t="s">
        <v>8</v>
      </c>
      <c r="O9" s="11"/>
      <c r="R9">
        <v>2129</v>
      </c>
    </row>
    <row r="10" spans="1:32" x14ac:dyDescent="0.35">
      <c r="A10" s="1"/>
      <c r="B10" s="1" t="s">
        <v>9</v>
      </c>
      <c r="C10" s="1"/>
      <c r="D10" s="1"/>
      <c r="E10" s="1"/>
      <c r="F10" s="30">
        <v>20000</v>
      </c>
      <c r="G10" s="1"/>
      <c r="H10" s="11">
        <f>+Q15+Q19</f>
        <v>25000</v>
      </c>
      <c r="I10" s="11"/>
      <c r="J10" s="11"/>
      <c r="K10" s="11"/>
      <c r="O10" s="11"/>
    </row>
    <row r="11" spans="1:32" x14ac:dyDescent="0.35">
      <c r="A11" s="1"/>
      <c r="B11" s="1" t="s">
        <v>10</v>
      </c>
      <c r="C11" s="1"/>
      <c r="D11" s="1"/>
      <c r="E11" s="1"/>
      <c r="F11" s="30">
        <v>0</v>
      </c>
      <c r="G11" s="1"/>
      <c r="H11" s="11">
        <v>134</v>
      </c>
      <c r="I11" s="11">
        <v>100</v>
      </c>
      <c r="J11" s="11">
        <v>175</v>
      </c>
      <c r="K11" s="11">
        <v>120</v>
      </c>
      <c r="N11" t="s">
        <v>11</v>
      </c>
      <c r="O11" s="11"/>
      <c r="R11">
        <v>4.75</v>
      </c>
      <c r="AE11">
        <f>SUM(Q8:Q39)-AF8</f>
        <v>102776.65000000002</v>
      </c>
    </row>
    <row r="12" spans="1:32" x14ac:dyDescent="0.35">
      <c r="A12" s="1"/>
      <c r="B12" s="1" t="s">
        <v>12</v>
      </c>
      <c r="C12" s="1"/>
      <c r="D12" s="1"/>
      <c r="E12" s="1"/>
      <c r="F12" s="30"/>
      <c r="G12" s="1"/>
      <c r="H12" s="11">
        <f>+Q22</f>
        <v>43813</v>
      </c>
      <c r="I12" s="11"/>
      <c r="J12" s="11"/>
      <c r="K12" s="11">
        <v>10000</v>
      </c>
      <c r="N12" t="s">
        <v>13</v>
      </c>
      <c r="O12" s="2"/>
      <c r="Q12">
        <v>550000</v>
      </c>
    </row>
    <row r="13" spans="1:32" ht="16" x14ac:dyDescent="0.4">
      <c r="A13" s="1"/>
      <c r="B13" s="12" t="s">
        <v>14</v>
      </c>
      <c r="C13" s="1"/>
      <c r="D13" s="1"/>
      <c r="E13" s="1"/>
      <c r="F13" s="30"/>
      <c r="G13" s="1"/>
      <c r="H13" s="2"/>
      <c r="I13" s="2"/>
      <c r="J13" s="2"/>
      <c r="K13" s="1"/>
      <c r="N13" t="s">
        <v>15</v>
      </c>
      <c r="O13" s="13"/>
      <c r="R13">
        <v>700</v>
      </c>
    </row>
    <row r="14" spans="1:32" x14ac:dyDescent="0.35">
      <c r="A14" s="1"/>
      <c r="B14" s="14" t="s">
        <v>16</v>
      </c>
      <c r="C14" s="1"/>
      <c r="D14" s="1"/>
      <c r="E14" s="1"/>
      <c r="F14" s="30">
        <v>5000</v>
      </c>
      <c r="G14" s="1"/>
      <c r="H14" s="2">
        <f>+R13</f>
        <v>700</v>
      </c>
      <c r="I14" s="2"/>
      <c r="J14" s="2"/>
      <c r="K14" s="1"/>
      <c r="O14" s="13"/>
    </row>
    <row r="15" spans="1:32" x14ac:dyDescent="0.35">
      <c r="A15" s="1"/>
      <c r="B15" s="1" t="s">
        <v>17</v>
      </c>
      <c r="C15" s="1"/>
      <c r="D15" s="1"/>
      <c r="E15" s="1"/>
      <c r="F15" s="30">
        <v>550000</v>
      </c>
      <c r="G15" s="1"/>
      <c r="H15" s="13">
        <v>550000</v>
      </c>
      <c r="I15" s="13">
        <v>550000</v>
      </c>
      <c r="J15" s="13">
        <v>550000</v>
      </c>
      <c r="K15" s="13">
        <v>550000</v>
      </c>
      <c r="N15" t="s">
        <v>18</v>
      </c>
      <c r="O15" s="13"/>
      <c r="Q15">
        <v>20000</v>
      </c>
    </row>
    <row r="16" spans="1:32" x14ac:dyDescent="0.35">
      <c r="A16" s="1"/>
      <c r="B16" s="1" t="s">
        <v>19</v>
      </c>
      <c r="C16" s="1"/>
      <c r="D16" s="1"/>
      <c r="E16" s="1"/>
      <c r="F16" s="30">
        <v>10000</v>
      </c>
      <c r="G16" s="1"/>
      <c r="H16" s="15">
        <f>+R9+R23</f>
        <v>3487</v>
      </c>
      <c r="I16" s="13">
        <v>20000</v>
      </c>
      <c r="J16" s="15">
        <v>3309</v>
      </c>
      <c r="K16" s="13">
        <v>15000</v>
      </c>
      <c r="N16" t="s">
        <v>11</v>
      </c>
      <c r="O16" s="13"/>
      <c r="R16">
        <v>1.75</v>
      </c>
    </row>
    <row r="17" spans="1:24" x14ac:dyDescent="0.35">
      <c r="A17" s="1"/>
      <c r="B17" s="1" t="s">
        <v>20</v>
      </c>
      <c r="C17" s="1"/>
      <c r="D17" s="1"/>
      <c r="E17" s="1"/>
      <c r="F17" s="30">
        <v>0</v>
      </c>
      <c r="G17" s="1"/>
      <c r="H17" s="13">
        <f>+R11+R16+R20</f>
        <v>77.75</v>
      </c>
      <c r="I17" s="13">
        <v>100</v>
      </c>
      <c r="J17" s="13">
        <v>82.5</v>
      </c>
      <c r="K17" s="13">
        <v>100</v>
      </c>
      <c r="N17" t="s">
        <v>21</v>
      </c>
      <c r="Q17" s="8"/>
      <c r="R17">
        <v>550000</v>
      </c>
    </row>
    <row r="18" spans="1:24" x14ac:dyDescent="0.35">
      <c r="A18" s="1"/>
      <c r="B18" s="1" t="s">
        <v>47</v>
      </c>
      <c r="C18" s="1"/>
      <c r="D18" s="1"/>
      <c r="E18" s="1"/>
      <c r="F18" s="30"/>
      <c r="G18" s="1"/>
      <c r="H18" s="13"/>
      <c r="I18" s="13"/>
      <c r="J18" s="13">
        <v>60000</v>
      </c>
      <c r="K18" s="13">
        <v>60000</v>
      </c>
      <c r="Q18" s="8"/>
    </row>
    <row r="19" spans="1:24" x14ac:dyDescent="0.35">
      <c r="A19" s="1"/>
      <c r="B19" s="1" t="s">
        <v>22</v>
      </c>
      <c r="C19" s="1"/>
      <c r="D19" s="1"/>
      <c r="E19" s="1"/>
      <c r="F19" s="30">
        <v>20000</v>
      </c>
      <c r="G19" s="1"/>
      <c r="H19" s="13">
        <v>0</v>
      </c>
      <c r="I19" s="13"/>
      <c r="J19" s="13"/>
      <c r="K19" s="13"/>
      <c r="N19" t="s">
        <v>23</v>
      </c>
      <c r="Q19">
        <v>5000</v>
      </c>
    </row>
    <row r="20" spans="1:24" x14ac:dyDescent="0.35">
      <c r="A20" s="1"/>
      <c r="B20" s="1"/>
      <c r="C20" s="1"/>
      <c r="D20" s="1"/>
      <c r="E20" s="1"/>
      <c r="F20" s="30"/>
      <c r="G20" s="1"/>
      <c r="H20" s="13"/>
      <c r="I20" s="13"/>
      <c r="J20" s="13"/>
      <c r="K20" s="13"/>
      <c r="N20" t="s">
        <v>11</v>
      </c>
      <c r="R20">
        <v>71.25</v>
      </c>
    </row>
    <row r="21" spans="1:24" ht="15" thickBot="1" x14ac:dyDescent="0.4">
      <c r="A21" s="1"/>
      <c r="B21" s="16" t="s">
        <v>24</v>
      </c>
      <c r="C21" s="16"/>
      <c r="D21" s="17" t="s">
        <v>25</v>
      </c>
      <c r="E21" s="17"/>
      <c r="F21" s="31">
        <f>+F8+F9+F10+F11+-F14-F15-F16-F17-F19</f>
        <v>-10000</v>
      </c>
      <c r="G21" s="29"/>
      <c r="H21" s="18">
        <f>+H8+H9+H10+H11+H12-H14-H15-H16-H17-H19</f>
        <v>74509.25</v>
      </c>
      <c r="I21" s="18">
        <f>+I8+I9+I11+I12-I15-I16-I17-I19</f>
        <v>5000</v>
      </c>
      <c r="J21" s="18">
        <f>+J8+J9+J10+J11+J12-J15-J16-J17-J18</f>
        <v>-39328.5</v>
      </c>
      <c r="K21" s="18">
        <f>+K8+K9+K10+K11+K12-K15-K16-K17-K18</f>
        <v>-59980</v>
      </c>
      <c r="N21" t="s">
        <v>26</v>
      </c>
      <c r="Q21" s="8">
        <v>9827</v>
      </c>
    </row>
    <row r="22" spans="1:24" ht="15" thickTop="1" x14ac:dyDescent="0.35">
      <c r="A22" s="1"/>
      <c r="B22" s="1"/>
      <c r="C22" s="1"/>
      <c r="D22" s="19"/>
      <c r="E22" s="19"/>
      <c r="F22" s="19"/>
      <c r="G22" s="19"/>
      <c r="H22" s="19"/>
      <c r="I22" s="19"/>
      <c r="J22" s="11"/>
      <c r="K22" s="1"/>
      <c r="N22" t="s">
        <v>27</v>
      </c>
      <c r="Q22" s="8">
        <v>43813</v>
      </c>
    </row>
    <row r="23" spans="1:24" x14ac:dyDescent="0.35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N23" t="s">
        <v>28</v>
      </c>
      <c r="O23" s="20"/>
      <c r="R23">
        <v>1358</v>
      </c>
    </row>
    <row r="24" spans="1:24" x14ac:dyDescent="0.3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N24" t="s">
        <v>29</v>
      </c>
      <c r="Q24">
        <v>134</v>
      </c>
    </row>
    <row r="25" spans="1:24" x14ac:dyDescent="0.35">
      <c r="A25" s="1"/>
      <c r="B25" s="1" t="s">
        <v>30</v>
      </c>
      <c r="C25" s="1"/>
      <c r="D25" s="1"/>
      <c r="E25" s="1"/>
      <c r="F25" s="1"/>
      <c r="G25" s="1"/>
      <c r="H25" s="21">
        <v>46022</v>
      </c>
      <c r="I25" s="1"/>
      <c r="J25" s="21">
        <v>45657</v>
      </c>
      <c r="K25" s="1"/>
    </row>
    <row r="26" spans="1:24" x14ac:dyDescent="0.3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</row>
    <row r="27" spans="1:24" x14ac:dyDescent="0.35">
      <c r="A27" s="1"/>
      <c r="B27" s="1" t="s">
        <v>31</v>
      </c>
      <c r="C27" s="1"/>
      <c r="D27" s="1"/>
      <c r="E27" s="1"/>
      <c r="F27" s="1"/>
      <c r="G27" s="1"/>
      <c r="H27" s="1"/>
      <c r="I27" s="1"/>
      <c r="J27" s="2"/>
      <c r="K27" s="1"/>
    </row>
    <row r="28" spans="1:24" x14ac:dyDescent="0.35">
      <c r="A28" s="1"/>
      <c r="B28" s="1" t="s">
        <v>32</v>
      </c>
      <c r="C28" s="1"/>
      <c r="D28" s="1"/>
      <c r="E28" s="1"/>
      <c r="F28" s="1"/>
      <c r="G28" s="1"/>
      <c r="H28" s="2">
        <f>+AE11</f>
        <v>102776.65000000002</v>
      </c>
      <c r="I28" s="1"/>
      <c r="J28" s="2">
        <f>+Q8</f>
        <v>28267.4</v>
      </c>
      <c r="K28" s="1"/>
    </row>
    <row r="29" spans="1:24" x14ac:dyDescent="0.35">
      <c r="A29" s="1"/>
      <c r="B29" s="1" t="s">
        <v>33</v>
      </c>
      <c r="C29" s="1"/>
      <c r="D29" s="1"/>
      <c r="E29" s="1"/>
      <c r="F29" s="1"/>
      <c r="G29" s="1"/>
      <c r="H29" s="2"/>
      <c r="I29" s="2">
        <f>+H21</f>
        <v>74509.25</v>
      </c>
      <c r="J29" s="2"/>
      <c r="K29" s="1"/>
      <c r="R29" s="8"/>
    </row>
    <row r="30" spans="1:24" x14ac:dyDescent="0.35">
      <c r="A30" s="1"/>
      <c r="B30" s="1"/>
      <c r="C30" s="1"/>
      <c r="D30" s="1"/>
      <c r="E30" s="1"/>
      <c r="F30" s="1"/>
      <c r="G30" s="1"/>
      <c r="H30" s="2"/>
      <c r="I30" s="1"/>
      <c r="J30" s="2"/>
      <c r="K30" s="1"/>
    </row>
    <row r="31" spans="1:24" x14ac:dyDescent="0.35">
      <c r="A31" s="1"/>
      <c r="B31" s="1" t="s">
        <v>34</v>
      </c>
      <c r="C31" s="1"/>
      <c r="D31" s="1"/>
      <c r="E31" s="1"/>
      <c r="F31" s="1"/>
      <c r="G31" s="1"/>
      <c r="H31" s="2"/>
      <c r="I31" s="1"/>
      <c r="J31" s="2"/>
      <c r="K31" s="1"/>
      <c r="M31" s="8"/>
      <c r="X31" s="8"/>
    </row>
    <row r="32" spans="1:24" x14ac:dyDescent="0.35">
      <c r="A32" s="1"/>
      <c r="K32" s="1"/>
      <c r="M32" s="8"/>
      <c r="V32" s="8"/>
      <c r="X32" s="8"/>
    </row>
    <row r="33" spans="1:18" x14ac:dyDescent="0.35">
      <c r="A33" s="1"/>
      <c r="B33" s="1" t="s">
        <v>34</v>
      </c>
      <c r="C33" s="1"/>
      <c r="D33" s="1"/>
      <c r="E33" s="1"/>
      <c r="F33" s="1"/>
      <c r="G33" s="1"/>
      <c r="H33" s="2">
        <f>+H28-H34</f>
        <v>97776.650000000023</v>
      </c>
      <c r="I33" s="1"/>
      <c r="J33" s="2"/>
      <c r="K33" s="1"/>
      <c r="M33" s="8"/>
      <c r="Q33" s="8"/>
      <c r="R33" s="8"/>
    </row>
    <row r="34" spans="1:18" x14ac:dyDescent="0.35">
      <c r="A34" s="1"/>
      <c r="B34" s="1" t="s">
        <v>35</v>
      </c>
      <c r="C34" s="1"/>
      <c r="D34" s="1"/>
      <c r="E34" s="1"/>
      <c r="F34" s="1"/>
      <c r="G34" s="1"/>
      <c r="H34" s="2">
        <v>5000</v>
      </c>
      <c r="I34" s="1"/>
      <c r="J34" s="2"/>
      <c r="K34" s="1"/>
      <c r="M34" s="8"/>
      <c r="R34" s="8"/>
    </row>
    <row r="35" spans="1:18" x14ac:dyDescent="0.35">
      <c r="A35" s="1"/>
      <c r="B35" s="1"/>
      <c r="C35" s="1"/>
      <c r="D35" s="1"/>
      <c r="E35" s="1"/>
      <c r="F35" s="1"/>
      <c r="G35" s="1"/>
      <c r="H35" s="2"/>
      <c r="I35" s="1"/>
      <c r="J35" s="2"/>
      <c r="K35" s="1"/>
      <c r="M35" s="8"/>
    </row>
    <row r="36" spans="1:18" x14ac:dyDescent="0.35">
      <c r="A36" s="1"/>
      <c r="K36" s="1"/>
      <c r="M36" s="8"/>
      <c r="N36" s="8"/>
    </row>
    <row r="37" spans="1:18" x14ac:dyDescent="0.35">
      <c r="A37" s="1"/>
      <c r="B37" s="1" t="s">
        <v>36</v>
      </c>
      <c r="C37" s="1"/>
      <c r="D37" s="1"/>
      <c r="E37" s="1"/>
      <c r="F37" s="1"/>
      <c r="G37" s="1"/>
      <c r="H37" s="2">
        <f>+H28</f>
        <v>102776.65000000002</v>
      </c>
      <c r="I37" s="1"/>
      <c r="J37" s="2">
        <f>+J28</f>
        <v>28267.4</v>
      </c>
      <c r="K37" s="1"/>
      <c r="N37" s="8"/>
    </row>
    <row r="38" spans="1:18" x14ac:dyDescent="0.35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</row>
    <row r="39" spans="1:18" x14ac:dyDescent="0.35">
      <c r="A39" s="1"/>
      <c r="B39" s="1"/>
      <c r="C39" s="1"/>
      <c r="D39" s="1"/>
      <c r="E39" s="1"/>
      <c r="F39" s="22" t="s">
        <v>37</v>
      </c>
      <c r="G39" s="22"/>
      <c r="H39" s="1"/>
      <c r="I39" s="1"/>
      <c r="J39" s="2"/>
      <c r="K39" s="1"/>
    </row>
    <row r="40" spans="1:18" x14ac:dyDescent="0.35">
      <c r="A40" s="1"/>
      <c r="B40" s="1"/>
      <c r="C40" s="1"/>
      <c r="D40" s="1"/>
      <c r="E40" s="1"/>
      <c r="F40" s="22" t="s">
        <v>38</v>
      </c>
      <c r="G40" s="22"/>
      <c r="H40" s="1"/>
      <c r="I40" s="1"/>
      <c r="J40" s="2"/>
      <c r="K40" s="1"/>
    </row>
    <row r="41" spans="1:18" ht="15" thickBot="1" x14ac:dyDescent="0.4">
      <c r="A41" s="1"/>
      <c r="B41" s="1"/>
      <c r="C41" s="1"/>
      <c r="D41" s="23"/>
      <c r="E41" s="23"/>
      <c r="F41" s="23"/>
      <c r="G41" s="23"/>
      <c r="H41" s="23"/>
      <c r="I41" s="1"/>
      <c r="J41" s="2"/>
      <c r="K41" s="1"/>
    </row>
    <row r="42" spans="1:18" x14ac:dyDescent="0.35">
      <c r="A42" s="1"/>
      <c r="B42" s="1"/>
      <c r="C42" s="1"/>
      <c r="D42" s="1"/>
      <c r="E42" s="1"/>
      <c r="F42" s="22" t="s">
        <v>39</v>
      </c>
      <c r="G42" s="22"/>
      <c r="H42" s="1"/>
      <c r="I42" s="1"/>
      <c r="J42" s="2"/>
      <c r="K42" s="1"/>
    </row>
    <row r="43" spans="1:18" x14ac:dyDescent="0.35">
      <c r="A43" s="1"/>
      <c r="B43" s="1"/>
      <c r="C43" s="1"/>
      <c r="D43" s="1"/>
      <c r="E43" s="1"/>
      <c r="F43" s="22" t="s">
        <v>40</v>
      </c>
      <c r="G43" s="22"/>
      <c r="H43" s="1"/>
      <c r="I43" s="1"/>
      <c r="J43" s="2"/>
      <c r="K43" s="1"/>
    </row>
    <row r="44" spans="1:18" x14ac:dyDescent="0.35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</row>
    <row r="45" spans="1:18" x14ac:dyDescent="0.35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</row>
    <row r="46" spans="1:18" x14ac:dyDescent="0.35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</row>
    <row r="47" spans="1:18" ht="21" x14ac:dyDescent="0.5">
      <c r="H47" s="24" t="s">
        <v>41</v>
      </c>
    </row>
    <row r="48" spans="1:18" ht="18.5" x14ac:dyDescent="0.45">
      <c r="D48" s="25"/>
      <c r="E48" s="25"/>
      <c r="H48" s="26" t="s">
        <v>42</v>
      </c>
      <c r="I48" s="25"/>
    </row>
    <row r="50" spans="2:8" ht="16" x14ac:dyDescent="0.4">
      <c r="B50" s="27"/>
    </row>
    <row r="51" spans="2:8" ht="16" x14ac:dyDescent="0.4">
      <c r="B51" s="27"/>
    </row>
    <row r="52" spans="2:8" ht="16" x14ac:dyDescent="0.4">
      <c r="B52" s="27" t="s">
        <v>43</v>
      </c>
    </row>
    <row r="53" spans="2:8" x14ac:dyDescent="0.35">
      <c r="B53" s="1" t="s">
        <v>44</v>
      </c>
    </row>
    <row r="54" spans="2:8" x14ac:dyDescent="0.35">
      <c r="B54" s="1"/>
    </row>
    <row r="55" spans="2:8" x14ac:dyDescent="0.35">
      <c r="B55" s="1" t="s">
        <v>45</v>
      </c>
    </row>
    <row r="56" spans="2:8" ht="16" x14ac:dyDescent="0.4">
      <c r="C56" s="27"/>
    </row>
    <row r="57" spans="2:8" x14ac:dyDescent="0.35">
      <c r="B57" s="22" t="s">
        <v>37</v>
      </c>
    </row>
    <row r="58" spans="2:8" x14ac:dyDescent="0.35">
      <c r="B58" s="22" t="s">
        <v>38</v>
      </c>
      <c r="F58" s="22"/>
      <c r="G58" s="22"/>
    </row>
    <row r="59" spans="2:8" x14ac:dyDescent="0.35">
      <c r="F59" s="22"/>
      <c r="G59" s="22"/>
    </row>
    <row r="60" spans="2:8" ht="15" thickBot="1" x14ac:dyDescent="0.4">
      <c r="B60" s="28"/>
    </row>
    <row r="61" spans="2:8" x14ac:dyDescent="0.35">
      <c r="B61" s="22" t="s">
        <v>39</v>
      </c>
    </row>
    <row r="62" spans="2:8" x14ac:dyDescent="0.35">
      <c r="B62" s="22" t="s">
        <v>46</v>
      </c>
      <c r="D62" s="1"/>
      <c r="E62" s="1"/>
      <c r="F62" s="22"/>
      <c r="G62" s="22"/>
      <c r="H62" s="1"/>
    </row>
    <row r="63" spans="2:8" x14ac:dyDescent="0.35">
      <c r="D63" s="1"/>
      <c r="E63" s="1"/>
      <c r="F63" s="22"/>
      <c r="G63" s="22"/>
      <c r="H63" s="1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B07D-F865-439E-A502-51B3C6F46123}">
  <dimension ref="A1"/>
  <sheetViews>
    <sheetView workbookViewId="0">
      <selection activeCell="D6" sqref="D6"/>
    </sheetView>
  </sheetViews>
  <sheetFormatPr baseColWidth="10"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2af9dbb-aed9-4c75-94d9-8c097730bf57}" enabled="1" method="Standard" siteId="{026cbe1f-01c4-4698-a566-2fc43ebec7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Regnskap 25</vt:lpstr>
      <vt:lpstr>Regnskap 24</vt:lpstr>
      <vt:lpstr>Ark1</vt:lpstr>
      <vt:lpstr>'Regnskap 24'!Utskriftsområde</vt:lpstr>
      <vt:lpstr>'Regnskap 25'!Utskriftsområde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Heskje</dc:creator>
  <cp:lastModifiedBy>Brit Elin Hoel-Skartveit</cp:lastModifiedBy>
  <cp:lastPrinted>2025-03-18T10:34:46Z</cp:lastPrinted>
  <dcterms:created xsi:type="dcterms:W3CDTF">2025-03-17T18:20:16Z</dcterms:created>
  <dcterms:modified xsi:type="dcterms:W3CDTF">2026-04-15T10:03:53Z</dcterms:modified>
</cp:coreProperties>
</file>