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/>
  <mc:AlternateContent xmlns:mc="http://schemas.openxmlformats.org/markup-compatibility/2006">
    <mc:Choice Requires="x15">
      <x15ac:absPath xmlns:x15ac="http://schemas.microsoft.com/office/spreadsheetml/2010/11/ac" url="https://ryfylkeikt-my.sharepoint.com/personal/andreas_rolfsen_sauda_kommune_no/Documents/Sauda idrettsråd/2024/"/>
    </mc:Choice>
  </mc:AlternateContent>
  <xr:revisionPtr revIDLastSave="159" documentId="8_{EAE89409-0969-4116-AC32-EC4E5EB2FC5D}" xr6:coauthVersionLast="47" xr6:coauthVersionMax="47" xr10:uidLastSave="{ADF75BA9-426E-4945-A53F-535B6A463545}"/>
  <bookViews>
    <workbookView xWindow="-120" yWindow="-120" windowWidth="29040" windowHeight="15720" xr2:uid="{00000000-000D-0000-FFFF-FFFF00000000}"/>
  </bookViews>
  <sheets>
    <sheet name="Enkel fordelingmodell" sheetId="1" r:id="rId1"/>
    <sheet name="Avansert fordelingsmodell" sheetId="5" r:id="rId2"/>
  </sheets>
  <definedNames>
    <definedName name="_xlnm.Print_Area" localSheetId="1">'Avansert fordelingsmodell'!$A$13:$K$67</definedName>
    <definedName name="_xlnm.Print_Area" localSheetId="0">'Enkel fordelingmodell'!#REF!</definedName>
  </definedNames>
  <calcPr calcId="191028" concurrentCalc="0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9" i="1"/>
  <c r="E20" i="1"/>
  <c r="E21" i="1"/>
  <c r="E22" i="1"/>
  <c r="E13" i="1"/>
  <c r="D14" i="1"/>
  <c r="D15" i="1"/>
  <c r="D16" i="1"/>
  <c r="D17" i="1"/>
  <c r="D18" i="1"/>
  <c r="D19" i="1"/>
  <c r="D20" i="1"/>
  <c r="D21" i="1"/>
  <c r="D22" i="1"/>
  <c r="D13" i="1"/>
  <c r="C20" i="1"/>
  <c r="C13" i="1"/>
  <c r="C14" i="1"/>
  <c r="C15" i="1"/>
  <c r="C16" i="1"/>
  <c r="C17" i="1"/>
  <c r="C18" i="1"/>
  <c r="C19" i="1"/>
  <c r="C21" i="1"/>
  <c r="C22" i="1"/>
  <c r="B14" i="1"/>
  <c r="B15" i="1"/>
  <c r="B16" i="1"/>
  <c r="B17" i="1"/>
  <c r="B18" i="1"/>
  <c r="B19" i="1"/>
  <c r="B20" i="1"/>
  <c r="B21" i="1"/>
  <c r="B22" i="1"/>
  <c r="B13" i="1"/>
  <c r="L20" i="1"/>
  <c r="L13" i="1"/>
  <c r="L14" i="1"/>
  <c r="L15" i="1"/>
  <c r="L16" i="1"/>
  <c r="L17" i="1"/>
  <c r="L18" i="1"/>
  <c r="L19" i="1"/>
  <c r="L21" i="1"/>
  <c r="L22" i="1"/>
  <c r="L54" i="1"/>
  <c r="U7" i="1"/>
  <c r="K13" i="1"/>
  <c r="V7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4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M13" i="1"/>
  <c r="N13" i="1"/>
  <c r="M14" i="1"/>
  <c r="N14" i="1"/>
  <c r="M15" i="1"/>
  <c r="N15" i="1"/>
  <c r="M16" i="1"/>
  <c r="N16" i="1"/>
  <c r="M17" i="1"/>
  <c r="N17" i="1"/>
  <c r="M18" i="1"/>
  <c r="N18" i="1"/>
  <c r="M19" i="1"/>
  <c r="N19" i="1"/>
  <c r="M20" i="1"/>
  <c r="N20" i="1"/>
  <c r="M21" i="1"/>
  <c r="N21" i="1"/>
  <c r="M22" i="1"/>
  <c r="N22" i="1"/>
  <c r="M23" i="1"/>
  <c r="N23" i="1"/>
  <c r="M24" i="1"/>
  <c r="N24" i="1"/>
  <c r="M25" i="1"/>
  <c r="N25" i="1"/>
  <c r="M26" i="1"/>
  <c r="N26" i="1"/>
  <c r="M27" i="1"/>
  <c r="N27" i="1"/>
  <c r="M28" i="1"/>
  <c r="N28" i="1"/>
  <c r="M29" i="1"/>
  <c r="N29" i="1"/>
  <c r="M30" i="1"/>
  <c r="N30" i="1"/>
  <c r="M31" i="1"/>
  <c r="N31" i="1"/>
  <c r="M32" i="1"/>
  <c r="N32" i="1"/>
  <c r="M33" i="1"/>
  <c r="N33" i="1"/>
  <c r="M34" i="1"/>
  <c r="N34" i="1"/>
  <c r="M35" i="1"/>
  <c r="N35" i="1"/>
  <c r="M36" i="1"/>
  <c r="N36" i="1"/>
  <c r="M37" i="1"/>
  <c r="N37" i="1"/>
  <c r="M38" i="1"/>
  <c r="N38" i="1"/>
  <c r="M39" i="1"/>
  <c r="N39" i="1"/>
  <c r="M40" i="1"/>
  <c r="N40" i="1"/>
  <c r="M41" i="1"/>
  <c r="N41" i="1"/>
  <c r="M42" i="1"/>
  <c r="N42" i="1"/>
  <c r="M43" i="1"/>
  <c r="N43" i="1"/>
  <c r="M44" i="1"/>
  <c r="N44" i="1"/>
  <c r="M45" i="1"/>
  <c r="N45" i="1"/>
  <c r="M46" i="1"/>
  <c r="N46" i="1"/>
  <c r="M47" i="1"/>
  <c r="N47" i="1"/>
  <c r="M48" i="1"/>
  <c r="N48" i="1"/>
  <c r="M49" i="1"/>
  <c r="N49" i="1"/>
  <c r="M50" i="1"/>
  <c r="N50" i="1"/>
  <c r="M51" i="1"/>
  <c r="N51" i="1"/>
  <c r="M52" i="1"/>
  <c r="N52" i="1"/>
  <c r="N54" i="1"/>
  <c r="O13" i="1"/>
  <c r="Q7" i="1"/>
  <c r="P10" i="1"/>
  <c r="P13" i="1"/>
  <c r="Q13" i="1"/>
  <c r="O14" i="1"/>
  <c r="P14" i="1"/>
  <c r="Q14" i="1"/>
  <c r="O15" i="1"/>
  <c r="P15" i="1"/>
  <c r="Q15" i="1"/>
  <c r="O16" i="1"/>
  <c r="P16" i="1"/>
  <c r="Q16" i="1"/>
  <c r="O17" i="1"/>
  <c r="P17" i="1"/>
  <c r="Q17" i="1"/>
  <c r="O18" i="1"/>
  <c r="P18" i="1"/>
  <c r="Q18" i="1"/>
  <c r="O19" i="1"/>
  <c r="P19" i="1"/>
  <c r="Q19" i="1"/>
  <c r="O20" i="1"/>
  <c r="P20" i="1"/>
  <c r="Q20" i="1"/>
  <c r="O21" i="1"/>
  <c r="P21" i="1"/>
  <c r="Q21" i="1"/>
  <c r="O22" i="1"/>
  <c r="P22" i="1"/>
  <c r="Q22" i="1"/>
  <c r="O23" i="1"/>
  <c r="P23" i="1"/>
  <c r="Q23" i="1"/>
  <c r="O24" i="1"/>
  <c r="P24" i="1"/>
  <c r="Q24" i="1"/>
  <c r="O25" i="1"/>
  <c r="P25" i="1"/>
  <c r="Q25" i="1"/>
  <c r="O26" i="1"/>
  <c r="P26" i="1"/>
  <c r="Q26" i="1"/>
  <c r="O27" i="1"/>
  <c r="P27" i="1"/>
  <c r="Q27" i="1"/>
  <c r="O28" i="1"/>
  <c r="P28" i="1"/>
  <c r="Q28" i="1"/>
  <c r="O29" i="1"/>
  <c r="P29" i="1"/>
  <c r="Q29" i="1"/>
  <c r="O30" i="1"/>
  <c r="P30" i="1"/>
  <c r="Q30" i="1"/>
  <c r="O31" i="1"/>
  <c r="P31" i="1"/>
  <c r="Q31" i="1"/>
  <c r="O32" i="1"/>
  <c r="P32" i="1"/>
  <c r="Q32" i="1"/>
  <c r="O33" i="1"/>
  <c r="P33" i="1"/>
  <c r="Q33" i="1"/>
  <c r="O34" i="1"/>
  <c r="P34" i="1"/>
  <c r="Q34" i="1"/>
  <c r="O35" i="1"/>
  <c r="P35" i="1"/>
  <c r="Q35" i="1"/>
  <c r="O36" i="1"/>
  <c r="P36" i="1"/>
  <c r="Q36" i="1"/>
  <c r="O37" i="1"/>
  <c r="P37" i="1"/>
  <c r="Q37" i="1"/>
  <c r="O38" i="1"/>
  <c r="P38" i="1"/>
  <c r="Q38" i="1"/>
  <c r="O39" i="1"/>
  <c r="P39" i="1"/>
  <c r="Q39" i="1"/>
  <c r="O40" i="1"/>
  <c r="P40" i="1"/>
  <c r="Q40" i="1"/>
  <c r="O41" i="1"/>
  <c r="P41" i="1"/>
  <c r="Q41" i="1"/>
  <c r="O42" i="1"/>
  <c r="P42" i="1"/>
  <c r="Q42" i="1"/>
  <c r="O43" i="1"/>
  <c r="P43" i="1"/>
  <c r="Q43" i="1"/>
  <c r="O44" i="1"/>
  <c r="P44" i="1"/>
  <c r="Q44" i="1"/>
  <c r="O45" i="1"/>
  <c r="P45" i="1"/>
  <c r="Q45" i="1"/>
  <c r="O46" i="1"/>
  <c r="P46" i="1"/>
  <c r="Q46" i="1"/>
  <c r="O47" i="1"/>
  <c r="P47" i="1"/>
  <c r="Q47" i="1"/>
  <c r="O48" i="1"/>
  <c r="P48" i="1"/>
  <c r="Q48" i="1"/>
  <c r="O49" i="1"/>
  <c r="P49" i="1"/>
  <c r="Q49" i="1"/>
  <c r="O50" i="1"/>
  <c r="P50" i="1"/>
  <c r="Q50" i="1"/>
  <c r="O51" i="1"/>
  <c r="P51" i="1"/>
  <c r="Q51" i="1"/>
  <c r="O52" i="1"/>
  <c r="P52" i="1"/>
  <c r="Q52" i="1"/>
  <c r="Q54" i="1"/>
  <c r="P54" i="1"/>
  <c r="O54" i="1"/>
  <c r="L7" i="5"/>
  <c r="H3" i="5"/>
  <c r="L4" i="5"/>
  <c r="Q4" i="1"/>
  <c r="I67" i="5"/>
  <c r="H12" i="5"/>
  <c r="F67" i="5"/>
  <c r="H8" i="5"/>
  <c r="C67" i="5"/>
  <c r="K30" i="5"/>
  <c r="B67" i="5"/>
  <c r="K66" i="5"/>
  <c r="J66" i="5"/>
  <c r="E66" i="5"/>
  <c r="K65" i="5"/>
  <c r="J65" i="5"/>
  <c r="K64" i="5"/>
  <c r="J64" i="5"/>
  <c r="E64" i="5"/>
  <c r="K63" i="5"/>
  <c r="J63" i="5"/>
  <c r="E63" i="5"/>
  <c r="K62" i="5"/>
  <c r="J62" i="5"/>
  <c r="E62" i="5"/>
  <c r="K61" i="5"/>
  <c r="J61" i="5"/>
  <c r="E61" i="5"/>
  <c r="K60" i="5"/>
  <c r="J60" i="5"/>
  <c r="E60" i="5"/>
  <c r="K59" i="5"/>
  <c r="J59" i="5"/>
  <c r="E59" i="5"/>
  <c r="K58" i="5"/>
  <c r="J58" i="5"/>
  <c r="E58" i="5"/>
  <c r="K57" i="5"/>
  <c r="J57" i="5"/>
  <c r="E57" i="5"/>
  <c r="K56" i="5"/>
  <c r="J56" i="5"/>
  <c r="E56" i="5"/>
  <c r="K55" i="5"/>
  <c r="J55" i="5"/>
  <c r="E55" i="5"/>
  <c r="K54" i="5"/>
  <c r="J54" i="5"/>
  <c r="E54" i="5"/>
  <c r="K53" i="5"/>
  <c r="J53" i="5"/>
  <c r="E53" i="5"/>
  <c r="K52" i="5"/>
  <c r="J52" i="5"/>
  <c r="E52" i="5"/>
  <c r="K51" i="5"/>
  <c r="J51" i="5"/>
  <c r="E51" i="5"/>
  <c r="K50" i="5"/>
  <c r="J50" i="5"/>
  <c r="E50" i="5"/>
  <c r="K49" i="5"/>
  <c r="J49" i="5"/>
  <c r="E49" i="5"/>
  <c r="K48" i="5"/>
  <c r="J48" i="5"/>
  <c r="E48" i="5"/>
  <c r="K47" i="5"/>
  <c r="J47" i="5"/>
  <c r="E47" i="5"/>
  <c r="K46" i="5"/>
  <c r="J46" i="5"/>
  <c r="E46" i="5"/>
  <c r="K45" i="5"/>
  <c r="J45" i="5"/>
  <c r="E45" i="5"/>
  <c r="K44" i="5"/>
  <c r="J44" i="5"/>
  <c r="E44" i="5"/>
  <c r="K43" i="5"/>
  <c r="J43" i="5"/>
  <c r="E43" i="5"/>
  <c r="K42" i="5"/>
  <c r="J42" i="5"/>
  <c r="E42" i="5"/>
  <c r="K41" i="5"/>
  <c r="J41" i="5"/>
  <c r="E41" i="5"/>
  <c r="K40" i="5"/>
  <c r="J40" i="5"/>
  <c r="E40" i="5"/>
  <c r="K39" i="5"/>
  <c r="J39" i="5"/>
  <c r="E39" i="5"/>
  <c r="K38" i="5"/>
  <c r="J38" i="5"/>
  <c r="E38" i="5"/>
  <c r="K37" i="5"/>
  <c r="J37" i="5"/>
  <c r="E37" i="5"/>
  <c r="K36" i="5"/>
  <c r="J36" i="5"/>
  <c r="E36" i="5"/>
  <c r="K35" i="5"/>
  <c r="J35" i="5"/>
  <c r="E35" i="5"/>
  <c r="J34" i="5"/>
  <c r="E34" i="5"/>
  <c r="K33" i="5"/>
  <c r="J33" i="5"/>
  <c r="E33" i="5"/>
  <c r="K32" i="5"/>
  <c r="J32" i="5"/>
  <c r="E32" i="5"/>
  <c r="J31" i="5"/>
  <c r="E31" i="5"/>
  <c r="J30" i="5"/>
  <c r="E30" i="5"/>
  <c r="E29" i="5"/>
  <c r="E28" i="5"/>
  <c r="K27" i="5"/>
  <c r="J27" i="5"/>
  <c r="H67" i="5"/>
  <c r="H11" i="5"/>
  <c r="E27" i="5"/>
  <c r="H4" i="5"/>
  <c r="H18" i="5"/>
  <c r="J29" i="5"/>
  <c r="H6" i="5"/>
  <c r="H5" i="5"/>
  <c r="H17" i="5"/>
  <c r="L52" i="5"/>
  <c r="L64" i="5"/>
  <c r="L39" i="5"/>
  <c r="K34" i="5"/>
  <c r="K29" i="5"/>
  <c r="K31" i="5"/>
  <c r="L31" i="5"/>
  <c r="L50" i="5"/>
  <c r="L66" i="5"/>
  <c r="L37" i="5"/>
  <c r="L53" i="5"/>
  <c r="L61" i="5"/>
  <c r="L63" i="5"/>
  <c r="L33" i="5"/>
  <c r="L65" i="5"/>
  <c r="L35" i="5"/>
  <c r="L43" i="5"/>
  <c r="L51" i="5"/>
  <c r="L38" i="5"/>
  <c r="L36" i="5"/>
  <c r="L54" i="5"/>
  <c r="L34" i="5"/>
  <c r="L41" i="5"/>
  <c r="L46" i="5"/>
  <c r="L49" i="5"/>
  <c r="L59" i="5"/>
  <c r="L42" i="5"/>
  <c r="L45" i="5"/>
  <c r="L55" i="5"/>
  <c r="L30" i="5"/>
  <c r="L47" i="5"/>
  <c r="L40" i="5"/>
  <c r="L57" i="5"/>
  <c r="L62" i="5"/>
  <c r="L32" i="5"/>
  <c r="L58" i="5"/>
  <c r="L60" i="5"/>
  <c r="L48" i="5"/>
  <c r="L56" i="5"/>
  <c r="K28" i="5"/>
  <c r="L44" i="5"/>
  <c r="G67" i="5"/>
  <c r="H10" i="5"/>
  <c r="L27" i="5"/>
  <c r="J28" i="5"/>
  <c r="L28" i="5"/>
  <c r="L29" i="5"/>
  <c r="K67" i="5"/>
  <c r="H14" i="5"/>
  <c r="H15" i="5"/>
  <c r="F32" i="1"/>
  <c r="G32" i="1"/>
  <c r="H32" i="1"/>
  <c r="J32" i="1"/>
  <c r="F33" i="1"/>
  <c r="G33" i="1"/>
  <c r="H33" i="1"/>
  <c r="J33" i="1"/>
  <c r="F34" i="1"/>
  <c r="G34" i="1"/>
  <c r="H34" i="1"/>
  <c r="J34" i="1"/>
  <c r="F35" i="1"/>
  <c r="G35" i="1"/>
  <c r="H35" i="1"/>
  <c r="J35" i="1"/>
  <c r="F36" i="1"/>
  <c r="G36" i="1"/>
  <c r="H36" i="1"/>
  <c r="J36" i="1"/>
  <c r="F37" i="1"/>
  <c r="G37" i="1"/>
  <c r="H37" i="1"/>
  <c r="J37" i="1"/>
  <c r="F38" i="1"/>
  <c r="G38" i="1"/>
  <c r="H38" i="1"/>
  <c r="J38" i="1"/>
  <c r="F39" i="1"/>
  <c r="G39" i="1"/>
  <c r="H39" i="1"/>
  <c r="J39" i="1"/>
  <c r="F40" i="1"/>
  <c r="G40" i="1"/>
  <c r="H40" i="1"/>
  <c r="J40" i="1"/>
  <c r="F41" i="1"/>
  <c r="G41" i="1"/>
  <c r="H41" i="1"/>
  <c r="J41" i="1"/>
  <c r="F42" i="1"/>
  <c r="G42" i="1"/>
  <c r="H42" i="1"/>
  <c r="J42" i="1"/>
  <c r="F43" i="1"/>
  <c r="G43" i="1"/>
  <c r="H43" i="1"/>
  <c r="J43" i="1"/>
  <c r="F44" i="1"/>
  <c r="G44" i="1"/>
  <c r="H44" i="1"/>
  <c r="J44" i="1"/>
  <c r="F45" i="1"/>
  <c r="G45" i="1"/>
  <c r="H45" i="1"/>
  <c r="J45" i="1"/>
  <c r="F46" i="1"/>
  <c r="G46" i="1"/>
  <c r="H46" i="1"/>
  <c r="J46" i="1"/>
  <c r="F47" i="1"/>
  <c r="G47" i="1"/>
  <c r="H47" i="1"/>
  <c r="J47" i="1"/>
  <c r="F48" i="1"/>
  <c r="G48" i="1"/>
  <c r="H48" i="1"/>
  <c r="J48" i="1"/>
  <c r="F49" i="1"/>
  <c r="G49" i="1"/>
  <c r="H49" i="1"/>
  <c r="J49" i="1"/>
  <c r="F50" i="1"/>
  <c r="G50" i="1"/>
  <c r="H50" i="1"/>
  <c r="J50" i="1"/>
  <c r="F51" i="1"/>
  <c r="G51" i="1"/>
  <c r="H51" i="1"/>
  <c r="J51" i="1"/>
  <c r="F52" i="1"/>
  <c r="G52" i="1"/>
  <c r="H52" i="1"/>
  <c r="J52" i="1"/>
  <c r="J20" i="1"/>
  <c r="G20" i="1"/>
  <c r="F20" i="1"/>
  <c r="H20" i="1"/>
  <c r="J21" i="1"/>
  <c r="G21" i="1"/>
  <c r="F21" i="1"/>
  <c r="H21" i="1"/>
  <c r="J22" i="1"/>
  <c r="G22" i="1"/>
  <c r="F22" i="1"/>
  <c r="J23" i="1"/>
  <c r="G23" i="1"/>
  <c r="F23" i="1"/>
  <c r="H23" i="1"/>
  <c r="J24" i="1"/>
  <c r="G24" i="1"/>
  <c r="F24" i="1"/>
  <c r="J25" i="1"/>
  <c r="G25" i="1"/>
  <c r="F25" i="1"/>
  <c r="J26" i="1"/>
  <c r="G26" i="1"/>
  <c r="F26" i="1"/>
  <c r="H26" i="1"/>
  <c r="J27" i="1"/>
  <c r="G27" i="1"/>
  <c r="F27" i="1"/>
  <c r="H27" i="1"/>
  <c r="J28" i="1"/>
  <c r="G28" i="1"/>
  <c r="F28" i="1"/>
  <c r="H28" i="1"/>
  <c r="J29" i="1"/>
  <c r="G29" i="1"/>
  <c r="F29" i="1"/>
  <c r="H29" i="1"/>
  <c r="J30" i="1"/>
  <c r="G30" i="1"/>
  <c r="F30" i="1"/>
  <c r="H30" i="1"/>
  <c r="J31" i="1"/>
  <c r="G31" i="1"/>
  <c r="F31" i="1"/>
  <c r="H31" i="1"/>
  <c r="J19" i="1"/>
  <c r="G19" i="1"/>
  <c r="F19" i="1"/>
  <c r="H22" i="1"/>
  <c r="H24" i="1"/>
  <c r="H25" i="1"/>
  <c r="H19" i="1"/>
  <c r="J18" i="1"/>
  <c r="F18" i="1"/>
  <c r="G18" i="1"/>
  <c r="J17" i="1"/>
  <c r="F17" i="1"/>
  <c r="G17" i="1"/>
  <c r="J16" i="1"/>
  <c r="F16" i="1"/>
  <c r="G16" i="1"/>
  <c r="H16" i="1"/>
  <c r="J15" i="1"/>
  <c r="F15" i="1"/>
  <c r="G15" i="1"/>
  <c r="J14" i="1"/>
  <c r="F14" i="1"/>
  <c r="G14" i="1"/>
  <c r="J13" i="1"/>
  <c r="F13" i="1"/>
  <c r="G13" i="1"/>
  <c r="H13" i="1"/>
  <c r="H18" i="1"/>
  <c r="H17" i="1"/>
  <c r="H15" i="1"/>
  <c r="J67" i="5"/>
  <c r="L67" i="5"/>
  <c r="M54" i="1"/>
  <c r="H1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Hurrød, Line</author>
  </authors>
  <commentList>
    <comment ref="P4" authorId="0" shapeId="0" xr:uid="{8A43AC15-18B1-47F3-9065-7D7CA18AD599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Beløpet som idrettsrådet KAN fordele til drift av og/eller aktivitet i regi av idrettsrådet.</t>
        </r>
      </text>
    </comment>
    <comment ref="P5" authorId="0" shapeId="0" xr:uid="{97A6EBA3-9C09-480B-A93D-799073756F28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Beløpet som idrettsrådet tildeler til drift av og/eller aktiviteter i regi av idrettsrådet. </t>
        </r>
      </text>
    </comment>
    <comment ref="P6" authorId="0" shapeId="0" xr:uid="{7B26DD01-1A02-478A-9198-D8AA540D3993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Tilskudd fra kommunen som må være tilsvarende det beløpet som idrettsrådet eventuelt tildeler til administrasjon og tiltak i regi av idrettsrådet. Beløpet må gjelde inneværende år. Beløpet skal framgå i dette excelarket slik at idrettskretsen kan kontrollere at idrettsrådet ivaretar kravet om tilsvarenhet. Beløpet fra kommunen benyttes i henhold til kravene fra kommunen, og skal ikke legges inn i denne fordelingen av LAM. 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Hurrød, Line</author>
  </authors>
  <commentList>
    <comment ref="J4" authorId="0" shapeId="0" xr:uid="{6EAAC708-A56F-4B15-A0D0-D95314D46FF4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Beløpet som idrettsrådet KAN fordele til drift av og/eller aktivitet i regi av idrettsrådet.</t>
        </r>
      </text>
    </comment>
    <comment ref="J5" authorId="0" shapeId="0" xr:uid="{2564E604-28F6-4BF6-8FA9-96761C7831F6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Beløpet som idrettsrådet tildeler til drift av og/eller aktiviteter i regi av idrettsrådet. </t>
        </r>
      </text>
    </comment>
    <comment ref="J6" authorId="0" shapeId="0" xr:uid="{0736E0DF-EA6C-408A-B29A-2CFA712B643F}">
      <text>
        <r>
          <rPr>
            <b/>
            <sz val="9"/>
            <color indexed="81"/>
            <rFont val="Tahoma"/>
            <family val="2"/>
          </rPr>
          <t>Hurrød, Line:</t>
        </r>
        <r>
          <rPr>
            <sz val="9"/>
            <color indexed="81"/>
            <rFont val="Tahoma"/>
            <family val="2"/>
          </rPr>
          <t xml:space="preserve">
Tilskudd fra kommunen som må være tilsvarende det beløpet som idrettsrådet eventuelt tildeler til administrasjon og tiltak i regi av idrettsrådet. Beløpet må gjelde inneværende år. Beløpet skal framgå i dette excelarket slik at idrettskretsen kan kontrollere at idrettsrådet ivaretar kravet om tilsvarenhet. Beløpet fra kommunen benyttes i henhold til kravene fra kommunen, og skal ikke legges inn i denne fordelingen av LAM.  </t>
        </r>
      </text>
    </comment>
  </commentList>
</comments>
</file>

<file path=xl/sharedStrings.xml><?xml version="1.0" encoding="utf-8"?>
<sst xmlns="http://schemas.openxmlformats.org/spreadsheetml/2006/main" count="216" uniqueCount="144">
  <si>
    <t>Utregning av Lokale aktivitetsmidler (LAM), enkel modell</t>
  </si>
  <si>
    <t>I dette arket kan idrettsråd sette inn medlemstallene for barn og ungdom per 31.12. Det beregnes automatisk hodestøtte ut fra en todeling på 1/3 til 6-12 år og 2/3 til 13-19 år.</t>
  </si>
  <si>
    <t>Tildelt beløp:</t>
  </si>
  <si>
    <t>Idrettsrådet må legge inn tall i de grønne feltene.</t>
  </si>
  <si>
    <t>5 % til idrettsrådet</t>
  </si>
  <si>
    <t>Beløp til idrettsråd</t>
  </si>
  <si>
    <t xml:space="preserve">Alternativt kan idrettsrådet benytte ark 2 (avansert fordeling) for å beregne fordelingen etter flere kriterier enn kun medlemstall. </t>
  </si>
  <si>
    <t>Tilskudd fra kommunen</t>
  </si>
  <si>
    <t>Beløp til fordeling til idrettslag</t>
  </si>
  <si>
    <t xml:space="preserve">Fyll inn medlemstallene for hvert idrettslag: </t>
  </si>
  <si>
    <t xml:space="preserve">Fordeling av Lokale aktivitetsmidler </t>
  </si>
  <si>
    <t>Til fordeling:</t>
  </si>
  <si>
    <t xml:space="preserve">Kvinner </t>
  </si>
  <si>
    <t>Menn</t>
  </si>
  <si>
    <t>Sum</t>
  </si>
  <si>
    <t>Medlemstall</t>
  </si>
  <si>
    <t>6-12</t>
  </si>
  <si>
    <t>13-19</t>
  </si>
  <si>
    <t>K</t>
  </si>
  <si>
    <t>M</t>
  </si>
  <si>
    <t>TOTAL</t>
  </si>
  <si>
    <t>6-12 år</t>
  </si>
  <si>
    <t>13-19 år</t>
  </si>
  <si>
    <t>13-19 vekta x 2</t>
  </si>
  <si>
    <t>Sum vekta</t>
  </si>
  <si>
    <t>%</t>
  </si>
  <si>
    <t>Matematisk fordeling</t>
  </si>
  <si>
    <t>Fordeling per idrettslag</t>
  </si>
  <si>
    <t>Idrettsråd x</t>
  </si>
  <si>
    <t>Idrettslag 3</t>
  </si>
  <si>
    <t>Idrettslag 4</t>
  </si>
  <si>
    <t>Idrettslag 5</t>
  </si>
  <si>
    <t>Idrettslag 6</t>
  </si>
  <si>
    <t>Idrettslag 7</t>
  </si>
  <si>
    <t>Idrettslag 8</t>
  </si>
  <si>
    <t>Idrettslag 9</t>
  </si>
  <si>
    <t>Idrettslag 10</t>
  </si>
  <si>
    <t>Idrettslag 11</t>
  </si>
  <si>
    <t>Idrettslag 12</t>
  </si>
  <si>
    <t>Idrettslag 13</t>
  </si>
  <si>
    <t>Idrettslag 14</t>
  </si>
  <si>
    <t>Idrettslag 15</t>
  </si>
  <si>
    <t>Idrettslag 16</t>
  </si>
  <si>
    <t>Idrettslag 17</t>
  </si>
  <si>
    <t>Idrettslag 18</t>
  </si>
  <si>
    <t>Idrettslag 19</t>
  </si>
  <si>
    <t>Idrettslag 20</t>
  </si>
  <si>
    <t>Idrettslag 21</t>
  </si>
  <si>
    <t>Idrettslag 22</t>
  </si>
  <si>
    <t>Idrettslag 23</t>
  </si>
  <si>
    <t>Idrettslag 24</t>
  </si>
  <si>
    <t>Idrettslag 25</t>
  </si>
  <si>
    <t>Idrettslag 26</t>
  </si>
  <si>
    <t>Idrettslag 27</t>
  </si>
  <si>
    <t>Idrettslag 28</t>
  </si>
  <si>
    <t>Idrettslag 29</t>
  </si>
  <si>
    <t>Idrettslag 30</t>
  </si>
  <si>
    <t>Idrettslag 31</t>
  </si>
  <si>
    <t>Idrettslag 32</t>
  </si>
  <si>
    <t>Idrettslag 33</t>
  </si>
  <si>
    <t>Idrettslag 34</t>
  </si>
  <si>
    <t>Idrettslag 35</t>
  </si>
  <si>
    <t>Idrettslag 36</t>
  </si>
  <si>
    <t>Idrettslag 37</t>
  </si>
  <si>
    <t>Idrettslag 38</t>
  </si>
  <si>
    <t>Idrettslag 39</t>
  </si>
  <si>
    <t>Idrettslag 40</t>
  </si>
  <si>
    <t>Sum antall vekta medlemmer</t>
  </si>
  <si>
    <t>Utregning av Lokale aktivitetsmidler (LAM), avansert modell</t>
  </si>
  <si>
    <t>1/3 av totalbeløpet SKAL gå til barn</t>
  </si>
  <si>
    <t>Beløp til fordeling</t>
  </si>
  <si>
    <t>1/3 av totalbeløpet SKAL gå til ungdom</t>
  </si>
  <si>
    <t>Minimum 1/3 barn</t>
  </si>
  <si>
    <t>1/3 er til disposisjon</t>
  </si>
  <si>
    <t>Minimum 1/3 ungdom</t>
  </si>
  <si>
    <t>Fordelt beløp til idrettsråd</t>
  </si>
  <si>
    <t>Til disposisjon 1/3</t>
  </si>
  <si>
    <r>
      <t xml:space="preserve">1/3 til disposisjon </t>
    </r>
    <r>
      <rPr>
        <b/>
        <sz val="12"/>
        <rFont val="Georgia"/>
        <family val="1"/>
      </rPr>
      <t>kan</t>
    </r>
    <r>
      <rPr>
        <sz val="12"/>
        <rFont val="Georgia"/>
        <family val="1"/>
      </rPr>
      <t xml:space="preserve"> idrettsråd fordele til:</t>
    </r>
  </si>
  <si>
    <t>- Grunnstøtte</t>
  </si>
  <si>
    <t>Grunnstøtte</t>
  </si>
  <si>
    <t>- Ekstrastøtte ungdom 13-19 år</t>
  </si>
  <si>
    <t>Ekstra ungdom</t>
  </si>
  <si>
    <t>- Andre tiltak</t>
  </si>
  <si>
    <t>Allidrett</t>
  </si>
  <si>
    <t>-      Allidrettstilbud for barn og ungdom 6-19 år.</t>
  </si>
  <si>
    <t>Parautøvere</t>
  </si>
  <si>
    <t>-      Idrettstilbud for parautøvere 6-19 år.</t>
  </si>
  <si>
    <t>Andre tiltak</t>
  </si>
  <si>
    <t>-      Tiltak for å holde kostnadene ved deltakelse i idrett og fysiske aktivitet nede. </t>
  </si>
  <si>
    <t>Ekstra barn</t>
  </si>
  <si>
    <t>-      Tiltak for å inkludere barn og ungdom som er underrepresentert i organisert idrett.  </t>
  </si>
  <si>
    <t>Sum til disposisjon</t>
  </si>
  <si>
    <t>-      Idrettsaktivitet for ikke-medlemmer innenfor målgruppene med mål om å rekruttere inn i ordinær aktivitet. Et eksempel på dette kan være «Åpen hall».  </t>
  </si>
  <si>
    <t>Rest ikke fordelt</t>
  </si>
  <si>
    <t>-      Trener- og lederutdanning for idrettslag som har aktivitet for målgruppene.  </t>
  </si>
  <si>
    <t>- Eventuell ekstra til barn 6-12 år</t>
  </si>
  <si>
    <t>Ungdom 13-19</t>
  </si>
  <si>
    <t>(1/3 + ekstra ungdom)</t>
  </si>
  <si>
    <t>Barn 6-12</t>
  </si>
  <si>
    <t>(1/3 + ekstra barn)</t>
  </si>
  <si>
    <t xml:space="preserve">Idrettsrådet må legge inn tall i de grønne feltene. Tallene som står der nå må endres av idrettsrådet. </t>
  </si>
  <si>
    <t xml:space="preserve">Idrettsrådet kan velge bort kriterier som ikke ønskes brukt. </t>
  </si>
  <si>
    <t xml:space="preserve">Fyll inn medlemstall eller aktivitetstall for hvert idrettslag: </t>
  </si>
  <si>
    <t>Totalt</t>
  </si>
  <si>
    <t>Sauda skytterlag</t>
  </si>
  <si>
    <t>Sauda klatreklubb</t>
  </si>
  <si>
    <t>SAUDA IR</t>
  </si>
  <si>
    <t>Ny Von</t>
  </si>
  <si>
    <t>Sauda golfklubb</t>
  </si>
  <si>
    <t>Sauda idrettslag</t>
  </si>
  <si>
    <t>Makotokai</t>
  </si>
  <si>
    <t>Sauda motorsport</t>
  </si>
  <si>
    <t>Sauda Orientering</t>
  </si>
  <si>
    <t>Sauda pistolklubb</t>
  </si>
  <si>
    <t>Sauda sykkeklubb</t>
  </si>
  <si>
    <t>Sauda turnforening</t>
  </si>
  <si>
    <t/>
  </si>
  <si>
    <t>Kvinner</t>
  </si>
  <si>
    <t>0-5</t>
  </si>
  <si>
    <t>20-25</t>
  </si>
  <si>
    <t>26-</t>
  </si>
  <si>
    <t>IR1135</t>
  </si>
  <si>
    <t>Sauda Idrettsråd (10/10)</t>
  </si>
  <si>
    <t>KL11350001</t>
  </si>
  <si>
    <t>Idrettslaget Ny Von*</t>
  </si>
  <si>
    <t xml:space="preserve"> </t>
  </si>
  <si>
    <t>KL11350016</t>
  </si>
  <si>
    <t>Sauda Golfklubb*</t>
  </si>
  <si>
    <t>KL11350003</t>
  </si>
  <si>
    <t>Sauda Idrettslag</t>
  </si>
  <si>
    <t>KL11350021</t>
  </si>
  <si>
    <t>Sauda klatreklubb*</t>
  </si>
  <si>
    <t>KL11350020</t>
  </si>
  <si>
    <t>Sauda Makotokai karateklubb*</t>
  </si>
  <si>
    <t>KL11350015</t>
  </si>
  <si>
    <t>Sauda Motorsportklubb*</t>
  </si>
  <si>
    <t>KL11350004</t>
  </si>
  <si>
    <t>Sauda Orienteringsklubb*</t>
  </si>
  <si>
    <t>KL11350005</t>
  </si>
  <si>
    <t>Sauda Pistolklubb*</t>
  </si>
  <si>
    <t>KL11350012</t>
  </si>
  <si>
    <t>Sauda Sykkelklubb*</t>
  </si>
  <si>
    <t>KL11350006</t>
  </si>
  <si>
    <t>Sauda Turnforening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</si>
</sst>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* #,##0_ ;_ * \-#,##0_ ;_ * &quot;-&quot;??_ ;_ @_ "/>
    <numFmt numFmtId="167" formatCode="_(* #,##0.00_);_(* \(#,##0.00\);_(* &quot;-&quot;??_);_(@_)"/>
    <numFmt numFmtId="168" formatCode="0.0\ %"/>
    <numFmt numFmtId="169" formatCode="#,##0.00_ ;[Red]\-#,##0.00\ 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1.25"/>
      <color indexed="8"/>
      <name val="Tahoma"/>
      <family val="2"/>
    </font>
    <font>
      <sz val="10"/>
      <name val="Arial"/>
      <family val="2"/>
    </font>
    <font>
      <sz val="10"/>
      <color indexed="8"/>
      <name val="MS Sans Serif"/>
      <family val="2"/>
    </font>
    <font>
      <sz val="12"/>
      <name val="Georgia"/>
      <family val="1"/>
    </font>
    <font>
      <b/>
      <sz val="12"/>
      <color indexed="8"/>
      <name val="Georgia"/>
      <family val="1"/>
    </font>
    <font>
      <b/>
      <sz val="12"/>
      <name val="Georgia"/>
      <family val="1"/>
    </font>
    <font>
      <sz val="12"/>
      <name val="Georgia"/>
      <family val="1"/>
    </font>
    <font>
      <b/>
      <sz val="12"/>
      <color rgb="FF000000"/>
      <name val="Georgia"/>
      <family val="1"/>
    </font>
    <font>
      <sz val="12"/>
      <color rgb="FF000000"/>
      <name val="Georgia"/>
      <family val="1"/>
    </font>
    <font>
      <sz val="12"/>
      <color indexed="8"/>
      <name val="Georgia"/>
      <family val="1"/>
    </font>
    <font>
      <sz val="12"/>
      <name val="Georgia"/>
      <family val="1"/>
    </font>
    <font>
      <sz val="11"/>
      <name val="Georgia"/>
      <family val="1"/>
    </font>
    <font>
      <sz val="14"/>
      <name val="Georgia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i/>
      <sz val="8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5F5F5"/>
        <bgColor rgb="FFF5F5F5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DCDCDC"/>
      </left>
      <right/>
      <top style="thin">
        <color rgb="FFDCDCDC"/>
      </top>
      <bottom/>
      <diagonal/>
    </border>
    <border>
      <left/>
      <right/>
      <top style="thin">
        <color rgb="FFDCDCDC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 style="thin">
        <color rgb="FFDCDCDC"/>
      </top>
      <bottom style="thin">
        <color rgb="FFDCDCDC"/>
      </bottom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/>
      <bottom/>
      <diagonal/>
    </border>
    <border>
      <left style="thin">
        <color rgb="FFDCDCDC"/>
      </left>
      <right style="thin">
        <color rgb="FFDCDCDC"/>
      </right>
      <top/>
      <bottom style="thin">
        <color rgb="FFDCDCDC"/>
      </bottom>
      <diagonal/>
    </border>
    <border>
      <left style="thin">
        <color rgb="FFDCDCDC"/>
      </left>
      <right style="thin">
        <color rgb="FFDCDCDC"/>
      </right>
      <top/>
      <bottom/>
      <diagonal/>
    </border>
  </borders>
  <cellStyleXfs count="9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  <xf numFmtId="0" fontId="3" fillId="0" borderId="0">
      <alignment wrapText="1"/>
    </xf>
    <xf numFmtId="164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4" fillId="0" borderId="0"/>
    <xf numFmtId="0" fontId="17" fillId="0" borderId="0"/>
  </cellStyleXfs>
  <cellXfs count="162">
    <xf numFmtId="0" fontId="0" fillId="0" borderId="0" xfId="0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right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vertical="center"/>
    </xf>
    <xf numFmtId="0" fontId="7" fillId="0" borderId="4" xfId="0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6" fontId="7" fillId="0" borderId="2" xfId="1" applyNumberFormat="1" applyFont="1" applyBorder="1" applyAlignment="1">
      <alignment horizontal="right" vertical="center"/>
    </xf>
    <xf numFmtId="3" fontId="11" fillId="0" borderId="0" xfId="0" applyNumberFormat="1" applyFont="1" applyAlignment="1">
      <alignment horizontal="right" vertical="center"/>
    </xf>
    <xf numFmtId="0" fontId="10" fillId="2" borderId="1" xfId="0" applyFont="1" applyFill="1" applyBorder="1" applyAlignment="1">
      <alignment horizontal="right" vertical="top" readingOrder="1"/>
    </xf>
    <xf numFmtId="0" fontId="10" fillId="2" borderId="3" xfId="0" applyFont="1" applyFill="1" applyBorder="1" applyAlignment="1">
      <alignment horizontal="right" vertical="top" readingOrder="1"/>
    </xf>
    <xf numFmtId="0" fontId="10" fillId="2" borderId="1" xfId="0" applyFont="1" applyFill="1" applyBorder="1" applyAlignment="1">
      <alignment vertical="top" readingOrder="1"/>
    </xf>
    <xf numFmtId="0" fontId="10" fillId="2" borderId="3" xfId="0" applyFont="1" applyFill="1" applyBorder="1" applyAlignment="1">
      <alignment vertical="top" readingOrder="1"/>
    </xf>
    <xf numFmtId="0" fontId="5" fillId="0" borderId="0" xfId="0" applyFont="1"/>
    <xf numFmtId="0" fontId="6" fillId="0" borderId="9" xfId="0" applyFont="1" applyBorder="1" applyAlignment="1">
      <alignment horizontal="centerContinuous" vertical="center"/>
    </xf>
    <xf numFmtId="0" fontId="9" fillId="0" borderId="0" xfId="0" applyFont="1" applyAlignment="1">
      <alignment vertical="top" readingOrder="1"/>
    </xf>
    <xf numFmtId="0" fontId="7" fillId="0" borderId="13" xfId="0" applyFont="1" applyBorder="1" applyAlignment="1">
      <alignment vertical="center"/>
    </xf>
    <xf numFmtId="3" fontId="7" fillId="0" borderId="3" xfId="0" applyNumberFormat="1" applyFont="1" applyBorder="1" applyAlignment="1">
      <alignment horizontal="right" vertical="center"/>
    </xf>
    <xf numFmtId="0" fontId="10" fillId="0" borderId="0" xfId="0" applyFont="1" applyAlignment="1">
      <alignment horizontal="right" vertical="top" readingOrder="1"/>
    </xf>
    <xf numFmtId="0" fontId="10" fillId="0" borderId="0" xfId="0" applyFont="1" applyAlignment="1">
      <alignment vertical="top" readingOrder="1"/>
    </xf>
    <xf numFmtId="0" fontId="12" fillId="0" borderId="0" xfId="3" applyFont="1"/>
    <xf numFmtId="0" fontId="5" fillId="0" borderId="0" xfId="3" applyFont="1"/>
    <xf numFmtId="0" fontId="11" fillId="0" borderId="7" xfId="7" applyFont="1" applyBorder="1"/>
    <xf numFmtId="0" fontId="6" fillId="0" borderId="10" xfId="7" applyFont="1" applyBorder="1"/>
    <xf numFmtId="0" fontId="11" fillId="0" borderId="17" xfId="7" applyFont="1" applyBorder="1"/>
    <xf numFmtId="0" fontId="11" fillId="0" borderId="4" xfId="7" applyFont="1" applyBorder="1"/>
    <xf numFmtId="0" fontId="6" fillId="0" borderId="7" xfId="7" applyFont="1" applyBorder="1"/>
    <xf numFmtId="169" fontId="6" fillId="0" borderId="5" xfId="6" applyNumberFormat="1" applyFont="1" applyFill="1" applyBorder="1" applyAlignment="1" applyProtection="1"/>
    <xf numFmtId="0" fontId="5" fillId="0" borderId="0" xfId="3" quotePrefix="1" applyFont="1"/>
    <xf numFmtId="0" fontId="13" fillId="0" borderId="0" xfId="0" quotePrefix="1" applyFont="1" applyAlignment="1">
      <alignment horizontal="left" vertical="center"/>
    </xf>
    <xf numFmtId="0" fontId="13" fillId="0" borderId="0" xfId="3" quotePrefix="1" applyFont="1"/>
    <xf numFmtId="0" fontId="11" fillId="0" borderId="0" xfId="7" applyFont="1"/>
    <xf numFmtId="0" fontId="6" fillId="0" borderId="8" xfId="7" applyFont="1" applyBorder="1"/>
    <xf numFmtId="0" fontId="9" fillId="2" borderId="7" xfId="0" applyFont="1" applyFill="1" applyBorder="1" applyAlignment="1">
      <alignment vertical="top" readingOrder="1"/>
    </xf>
    <xf numFmtId="0" fontId="9" fillId="2" borderId="4" xfId="0" applyFont="1" applyFill="1" applyBorder="1" applyAlignment="1">
      <alignment vertical="top" readingOrder="1"/>
    </xf>
    <xf numFmtId="0" fontId="11" fillId="0" borderId="7" xfId="3" applyFont="1" applyBorder="1" applyAlignment="1">
      <alignment vertical="center"/>
    </xf>
    <xf numFmtId="0" fontId="6" fillId="0" borderId="4" xfId="7" applyFont="1" applyBorder="1"/>
    <xf numFmtId="1" fontId="6" fillId="0" borderId="3" xfId="7" applyNumberFormat="1" applyFont="1" applyBorder="1"/>
    <xf numFmtId="0" fontId="6" fillId="0" borderId="0" xfId="7" applyFont="1"/>
    <xf numFmtId="167" fontId="6" fillId="0" borderId="4" xfId="6" applyFont="1" applyFill="1" applyBorder="1" applyAlignment="1" applyProtection="1"/>
    <xf numFmtId="165" fontId="6" fillId="0" borderId="3" xfId="1" applyFont="1" applyFill="1" applyBorder="1" applyAlignment="1" applyProtection="1"/>
    <xf numFmtId="165" fontId="6" fillId="0" borderId="2" xfId="1" applyFont="1" applyFill="1" applyBorder="1" applyAlignment="1" applyProtection="1"/>
    <xf numFmtId="0" fontId="7" fillId="0" borderId="0" xfId="3" applyFont="1"/>
    <xf numFmtId="0" fontId="14" fillId="0" borderId="0" xfId="0" applyFont="1"/>
    <xf numFmtId="0" fontId="14" fillId="2" borderId="0" xfId="0" applyFont="1" applyFill="1"/>
    <xf numFmtId="0" fontId="7" fillId="4" borderId="9" xfId="0" applyFont="1" applyFill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4" fillId="2" borderId="0" xfId="0" applyFont="1" applyFill="1" applyAlignment="1">
      <alignment vertical="center"/>
    </xf>
    <xf numFmtId="0" fontId="5" fillId="2" borderId="0" xfId="0" applyFont="1" applyFill="1"/>
    <xf numFmtId="0" fontId="6" fillId="0" borderId="0" xfId="0" applyFont="1" applyAlignment="1">
      <alignment horizontal="right" vertical="center"/>
    </xf>
    <xf numFmtId="0" fontId="5" fillId="4" borderId="0" xfId="0" applyFont="1" applyFill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1" xfId="0" applyFont="1" applyBorder="1"/>
    <xf numFmtId="0" fontId="6" fillId="0" borderId="8" xfId="0" applyFont="1" applyBorder="1" applyAlignment="1">
      <alignment horizontal="centerContinuous" vertical="center"/>
    </xf>
    <xf numFmtId="0" fontId="5" fillId="0" borderId="9" xfId="0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7" xfId="0" applyFont="1" applyBorder="1"/>
    <xf numFmtId="0" fontId="6" fillId="0" borderId="1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5" fillId="0" borderId="7" xfId="0" applyFont="1" applyBorder="1" applyAlignment="1">
      <alignment vertical="center"/>
    </xf>
    <xf numFmtId="0" fontId="6" fillId="3" borderId="7" xfId="0" applyFont="1" applyFill="1" applyBorder="1" applyAlignment="1">
      <alignment vertical="center"/>
    </xf>
    <xf numFmtId="1" fontId="6" fillId="0" borderId="1" xfId="0" applyNumberFormat="1" applyFont="1" applyBorder="1" applyAlignment="1">
      <alignment horizontal="right"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5" xfId="0" applyNumberFormat="1" applyFont="1" applyBorder="1" applyAlignment="1">
      <alignment horizontal="right" vertical="center"/>
    </xf>
    <xf numFmtId="0" fontId="5" fillId="0" borderId="1" xfId="0" applyFont="1" applyBorder="1"/>
    <xf numFmtId="0" fontId="5" fillId="0" borderId="5" xfId="0" applyFont="1" applyBorder="1"/>
    <xf numFmtId="3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3" fontId="5" fillId="0" borderId="1" xfId="0" applyNumberFormat="1" applyFont="1" applyBorder="1" applyAlignment="1">
      <alignment horizontal="right" vertical="center"/>
    </xf>
    <xf numFmtId="10" fontId="5" fillId="0" borderId="1" xfId="2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/>
    </xf>
    <xf numFmtId="166" fontId="5" fillId="0" borderId="5" xfId="1" applyNumberFormat="1" applyFont="1" applyBorder="1" applyAlignment="1">
      <alignment vertical="center"/>
    </xf>
    <xf numFmtId="4" fontId="5" fillId="0" borderId="0" xfId="0" applyNumberFormat="1" applyFont="1"/>
    <xf numFmtId="0" fontId="5" fillId="0" borderId="1" xfId="0" applyFont="1" applyBorder="1" applyAlignment="1">
      <alignment horizontal="right" vertical="center"/>
    </xf>
    <xf numFmtId="1" fontId="6" fillId="0" borderId="3" xfId="0" applyNumberFormat="1" applyFont="1" applyBorder="1" applyAlignment="1">
      <alignment horizontal="right" vertical="center"/>
    </xf>
    <xf numFmtId="3" fontId="6" fillId="0" borderId="3" xfId="0" applyNumberFormat="1" applyFont="1" applyBorder="1" applyAlignment="1">
      <alignment horizontal="right" vertical="center"/>
    </xf>
    <xf numFmtId="3" fontId="6" fillId="0" borderId="2" xfId="0" applyNumberFormat="1" applyFont="1" applyBorder="1" applyAlignment="1">
      <alignment horizontal="right" vertical="center"/>
    </xf>
    <xf numFmtId="1" fontId="6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14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10" fontId="5" fillId="0" borderId="14" xfId="2" applyNumberFormat="1" applyFont="1" applyBorder="1" applyAlignment="1">
      <alignment horizontal="right" vertical="center"/>
    </xf>
    <xf numFmtId="4" fontId="5" fillId="0" borderId="14" xfId="0" applyNumberFormat="1" applyFont="1" applyBorder="1" applyAlignment="1">
      <alignment horizontal="right" vertical="center"/>
    </xf>
    <xf numFmtId="166" fontId="5" fillId="0" borderId="15" xfId="1" applyNumberFormat="1" applyFont="1" applyBorder="1" applyAlignment="1">
      <alignment vertical="center"/>
    </xf>
    <xf numFmtId="0" fontId="11" fillId="0" borderId="11" xfId="7" applyFont="1" applyBorder="1"/>
    <xf numFmtId="167" fontId="11" fillId="4" borderId="8" xfId="6" applyFont="1" applyFill="1" applyBorder="1"/>
    <xf numFmtId="167" fontId="11" fillId="0" borderId="18" xfId="6" applyFont="1" applyFill="1" applyBorder="1"/>
    <xf numFmtId="168" fontId="11" fillId="0" borderId="0" xfId="2" applyNumberFormat="1" applyFont="1" applyFill="1" applyBorder="1" applyAlignment="1" applyProtection="1"/>
    <xf numFmtId="167" fontId="11" fillId="0" borderId="5" xfId="6" applyFont="1" applyFill="1" applyBorder="1" applyAlignment="1" applyProtection="1"/>
    <xf numFmtId="167" fontId="11" fillId="2" borderId="5" xfId="6" applyFont="1" applyFill="1" applyBorder="1" applyAlignment="1" applyProtection="1"/>
    <xf numFmtId="9" fontId="11" fillId="0" borderId="0" xfId="2" applyFont="1" applyFill="1" applyBorder="1" applyAlignment="1" applyProtection="1"/>
    <xf numFmtId="167" fontId="11" fillId="0" borderId="2" xfId="6" applyFont="1" applyFill="1" applyBorder="1" applyAlignment="1" applyProtection="1"/>
    <xf numFmtId="165" fontId="11" fillId="0" borderId="0" xfId="7" applyNumberFormat="1" applyFont="1"/>
    <xf numFmtId="167" fontId="11" fillId="0" borderId="0" xfId="6" applyFont="1" applyFill="1" applyBorder="1" applyAlignment="1" applyProtection="1"/>
    <xf numFmtId="0" fontId="6" fillId="0" borderId="0" xfId="7" applyFont="1" applyAlignment="1">
      <alignment vertical="center"/>
    </xf>
    <xf numFmtId="0" fontId="6" fillId="2" borderId="11" xfId="7" applyFont="1" applyFill="1" applyBorder="1" applyAlignment="1">
      <alignment horizontal="left" vertical="center"/>
    </xf>
    <xf numFmtId="16" fontId="6" fillId="0" borderId="9" xfId="7" applyNumberFormat="1" applyFont="1" applyBorder="1"/>
    <xf numFmtId="0" fontId="6" fillId="0" borderId="9" xfId="7" applyFont="1" applyBorder="1" applyAlignment="1">
      <alignment horizontal="right"/>
    </xf>
    <xf numFmtId="0" fontId="6" fillId="0" borderId="11" xfId="7" applyFont="1" applyBorder="1"/>
    <xf numFmtId="0" fontId="6" fillId="0" borderId="9" xfId="7" applyFont="1" applyBorder="1"/>
    <xf numFmtId="0" fontId="5" fillId="0" borderId="7" xfId="3" applyFont="1" applyBorder="1"/>
    <xf numFmtId="0" fontId="5" fillId="0" borderId="1" xfId="3" applyFont="1" applyBorder="1"/>
    <xf numFmtId="1" fontId="11" fillId="0" borderId="0" xfId="7" applyNumberFormat="1" applyFont="1"/>
    <xf numFmtId="0" fontId="11" fillId="0" borderId="6" xfId="7" applyFont="1" applyBorder="1"/>
    <xf numFmtId="0" fontId="11" fillId="0" borderId="1" xfId="7" applyFont="1" applyBorder="1"/>
    <xf numFmtId="0" fontId="11" fillId="0" borderId="5" xfId="7" applyFont="1" applyBorder="1"/>
    <xf numFmtId="0" fontId="11" fillId="0" borderId="7" xfId="4" applyFont="1" applyBorder="1" applyAlignment="1">
      <alignment vertical="center"/>
    </xf>
    <xf numFmtId="1" fontId="5" fillId="2" borderId="1" xfId="3" applyNumberFormat="1" applyFont="1" applyFill="1" applyBorder="1" applyProtection="1">
      <protection locked="0"/>
    </xf>
    <xf numFmtId="165" fontId="11" fillId="2" borderId="6" xfId="1" applyFont="1" applyFill="1" applyBorder="1" applyAlignment="1">
      <alignment vertical="center"/>
    </xf>
    <xf numFmtId="165" fontId="11" fillId="2" borderId="1" xfId="1" applyFont="1" applyFill="1" applyBorder="1" applyAlignment="1">
      <alignment vertical="center"/>
    </xf>
    <xf numFmtId="165" fontId="11" fillId="0" borderId="1" xfId="1" applyFont="1" applyFill="1" applyBorder="1" applyAlignment="1" applyProtection="1"/>
    <xf numFmtId="165" fontId="11" fillId="0" borderId="5" xfId="1" applyFont="1" applyFill="1" applyBorder="1" applyAlignment="1" applyProtection="1"/>
    <xf numFmtId="10" fontId="5" fillId="0" borderId="0" xfId="2" applyNumberFormat="1" applyFont="1"/>
    <xf numFmtId="165" fontId="5" fillId="0" borderId="0" xfId="3" applyNumberFormat="1" applyFont="1"/>
    <xf numFmtId="165" fontId="11" fillId="2" borderId="16" xfId="1" applyFont="1" applyFill="1" applyBorder="1" applyAlignment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13" fillId="0" borderId="0" xfId="0" quotePrefix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3" fontId="5" fillId="0" borderId="0" xfId="0" applyNumberFormat="1" applyFont="1"/>
    <xf numFmtId="10" fontId="7" fillId="0" borderId="3" xfId="0" applyNumberFormat="1" applyFont="1" applyBorder="1" applyAlignment="1">
      <alignment vertical="center"/>
    </xf>
    <xf numFmtId="2" fontId="8" fillId="0" borderId="0" xfId="0" applyNumberFormat="1" applyFont="1"/>
    <xf numFmtId="4" fontId="7" fillId="0" borderId="3" xfId="0" applyNumberFormat="1" applyFont="1" applyBorder="1" applyAlignment="1">
      <alignment horizontal="right" vertical="center"/>
    </xf>
    <xf numFmtId="3" fontId="8" fillId="0" borderId="0" xfId="0" applyNumberFormat="1" applyFont="1"/>
    <xf numFmtId="0" fontId="21" fillId="0" borderId="22" xfId="8" applyFont="1" applyBorder="1" applyAlignment="1">
      <alignment vertical="top" wrapText="1" readingOrder="1"/>
    </xf>
    <xf numFmtId="0" fontId="18" fillId="0" borderId="24" xfId="8" applyFont="1" applyBorder="1" applyAlignment="1">
      <alignment vertical="top" wrapText="1"/>
    </xf>
    <xf numFmtId="0" fontId="21" fillId="0" borderId="22" xfId="8" applyFont="1" applyBorder="1" applyAlignment="1">
      <alignment horizontal="right" vertical="top" wrapText="1" readingOrder="1"/>
    </xf>
    <xf numFmtId="0" fontId="20" fillId="0" borderId="22" xfId="8" applyFont="1" applyBorder="1" applyAlignment="1">
      <alignment vertical="top" wrapText="1" readingOrder="1"/>
    </xf>
    <xf numFmtId="0" fontId="18" fillId="0" borderId="23" xfId="8" applyFont="1" applyBorder="1" applyAlignment="1">
      <alignment vertical="top" wrapText="1"/>
    </xf>
    <xf numFmtId="0" fontId="20" fillId="0" borderId="24" xfId="8" applyFont="1" applyBorder="1" applyAlignment="1">
      <alignment vertical="top" wrapText="1" readingOrder="1"/>
    </xf>
    <xf numFmtId="0" fontId="20" fillId="0" borderId="22" xfId="8" applyFont="1" applyBorder="1" applyAlignment="1">
      <alignment horizontal="right" vertical="top" wrapText="1" readingOrder="1"/>
    </xf>
    <xf numFmtId="0" fontId="20" fillId="5" borderId="22" xfId="8" applyFont="1" applyFill="1" applyBorder="1" applyAlignment="1">
      <alignment horizontal="right" vertical="top" wrapText="1" readingOrder="1"/>
    </xf>
    <xf numFmtId="0" fontId="18" fillId="5" borderId="26" xfId="8" applyFont="1" applyFill="1" applyBorder="1" applyAlignment="1">
      <alignment vertical="top" wrapText="1"/>
    </xf>
    <xf numFmtId="0" fontId="19" fillId="0" borderId="0" xfId="8" applyFont="1" applyAlignment="1">
      <alignment wrapText="1" readingOrder="1"/>
    </xf>
    <xf numFmtId="0" fontId="18" fillId="0" borderId="0" xfId="8" applyFont="1"/>
    <xf numFmtId="0" fontId="18" fillId="0" borderId="27" xfId="8" applyFont="1" applyBorder="1" applyAlignment="1">
      <alignment vertical="top" wrapText="1"/>
    </xf>
    <xf numFmtId="0" fontId="18" fillId="0" borderId="26" xfId="8" applyFont="1" applyBorder="1" applyAlignment="1">
      <alignment vertical="top" wrapText="1"/>
    </xf>
    <xf numFmtId="0" fontId="19" fillId="0" borderId="21" xfId="8" applyFont="1" applyBorder="1" applyAlignment="1">
      <alignment wrapText="1" readingOrder="1"/>
    </xf>
    <xf numFmtId="0" fontId="18" fillId="0" borderId="21" xfId="8" applyFont="1" applyBorder="1" applyAlignment="1">
      <alignment vertical="top" wrapText="1"/>
    </xf>
    <xf numFmtId="0" fontId="20" fillId="5" borderId="22" xfId="8" applyFont="1" applyFill="1" applyBorder="1" applyAlignment="1">
      <alignment horizontal="center" vertical="top" wrapText="1" readingOrder="1"/>
    </xf>
    <xf numFmtId="0" fontId="18" fillId="0" borderId="0" xfId="8" applyFont="1"/>
    <xf numFmtId="0" fontId="18" fillId="0" borderId="20" xfId="8" applyFont="1" applyBorder="1" applyAlignment="1">
      <alignment vertical="top" wrapText="1"/>
    </xf>
    <xf numFmtId="0" fontId="18" fillId="0" borderId="21" xfId="8" applyFont="1" applyBorder="1" applyAlignment="1">
      <alignment vertical="top" wrapText="1"/>
    </xf>
    <xf numFmtId="0" fontId="20" fillId="5" borderId="22" xfId="8" applyFont="1" applyFill="1" applyBorder="1" applyAlignment="1">
      <alignment horizontal="right" vertical="top" wrapText="1" readingOrder="1"/>
    </xf>
    <xf numFmtId="0" fontId="18" fillId="0" borderId="25" xfId="8" applyFont="1" applyBorder="1" applyAlignment="1">
      <alignment vertical="top" wrapText="1"/>
    </xf>
    <xf numFmtId="0" fontId="21" fillId="0" borderId="22" xfId="8" applyFont="1" applyBorder="1" applyAlignment="1">
      <alignment vertical="top" wrapText="1" readingOrder="1"/>
    </xf>
    <xf numFmtId="0" fontId="20" fillId="0" borderId="22" xfId="8" applyFont="1" applyBorder="1" applyAlignment="1">
      <alignment vertical="top" wrapText="1" readingOrder="1"/>
    </xf>
    <xf numFmtId="0" fontId="20" fillId="0" borderId="22" xfId="8" applyFont="1" applyBorder="1" applyAlignment="1">
      <alignment horizontal="right" vertical="top" wrapText="1" readingOrder="1"/>
    </xf>
    <xf numFmtId="0" fontId="21" fillId="0" borderId="22" xfId="8" applyFont="1" applyBorder="1" applyAlignment="1">
      <alignment horizontal="right" vertical="top" wrapText="1" readingOrder="1"/>
    </xf>
  </cellXfs>
  <cellStyles count="9">
    <cellStyle name="Komma" xfId="1" builtinId="3"/>
    <cellStyle name="Normal" xfId="0" builtinId="0"/>
    <cellStyle name="Normal 2" xfId="4" xr:uid="{00000000-0005-0000-0000-000002000000}"/>
    <cellStyle name="Normal 3" xfId="8" xr:uid="{E1D3A4AB-66E5-4A21-9E3C-816447BC2D22}"/>
    <cellStyle name="Normal 5" xfId="3" xr:uid="{00000000-0005-0000-0000-000003000000}"/>
    <cellStyle name="Normal 6" xfId="7" xr:uid="{00000000-0005-0000-0000-000004000000}"/>
    <cellStyle name="Prosent 4" xfId="2" xr:uid="{00000000-0005-0000-0000-000005000000}"/>
    <cellStyle name="Tusenskille 3" xfId="6" xr:uid="{00000000-0005-0000-0000-000006000000}"/>
    <cellStyle name="Valuta 2" xfId="5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a.nif.no/Mvc5/Org/Index/24664" TargetMode="External"/><Relationship Id="rId13" Type="http://schemas.openxmlformats.org/officeDocument/2006/relationships/hyperlink" Target="https://sa.nif.no/Mvc5/Org/Index/24661" TargetMode="External"/><Relationship Id="rId18" Type="http://schemas.openxmlformats.org/officeDocument/2006/relationships/hyperlink" Target="https://sa.nif.no/Mvc5/Org/Index/441977" TargetMode="External"/><Relationship Id="rId3" Type="http://schemas.openxmlformats.org/officeDocument/2006/relationships/hyperlink" Target="https://sa.nif.no/Mvc5/Org/Index/442206" TargetMode="External"/><Relationship Id="rId21" Type="http://schemas.openxmlformats.org/officeDocument/2006/relationships/hyperlink" Target="https://sa.nif.no/Mvc5/Org/Index/24671" TargetMode="External"/><Relationship Id="rId7" Type="http://schemas.openxmlformats.org/officeDocument/2006/relationships/hyperlink" Target="https://sa.nif.no/Mvc5/Org/Index/441977" TargetMode="External"/><Relationship Id="rId12" Type="http://schemas.openxmlformats.org/officeDocument/2006/relationships/hyperlink" Target="https://sa.nif.no/Mvc5/Org/Index/24661" TargetMode="External"/><Relationship Id="rId17" Type="http://schemas.openxmlformats.org/officeDocument/2006/relationships/hyperlink" Target="https://sa.nif.no/Mvc5/Org/Index/948515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sa.nif.no/Mvc5/Org/Index/24661" TargetMode="External"/><Relationship Id="rId16" Type="http://schemas.openxmlformats.org/officeDocument/2006/relationships/hyperlink" Target="https://sa.nif.no/Mvc5/Org/Index/960496" TargetMode="External"/><Relationship Id="rId20" Type="http://schemas.openxmlformats.org/officeDocument/2006/relationships/hyperlink" Target="https://sa.nif.no/Mvc5/Org/Index/24665" TargetMode="External"/><Relationship Id="rId1" Type="http://schemas.openxmlformats.org/officeDocument/2006/relationships/hyperlink" Target="https://sa.nif.no/Mvc5/Org/Index/24661" TargetMode="External"/><Relationship Id="rId6" Type="http://schemas.openxmlformats.org/officeDocument/2006/relationships/hyperlink" Target="https://sa.nif.no/Mvc5/Org/Index/948515" TargetMode="External"/><Relationship Id="rId11" Type="http://schemas.openxmlformats.org/officeDocument/2006/relationships/hyperlink" Target="https://sa.nif.no/Mvc5/Org/Index/24666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a.nif.no/Mvc5/Org/Index/960496" TargetMode="External"/><Relationship Id="rId15" Type="http://schemas.openxmlformats.org/officeDocument/2006/relationships/hyperlink" Target="https://sa.nif.no/Mvc5/Org/Index/24663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a.nif.no/Mvc5/Org/Index/24671" TargetMode="External"/><Relationship Id="rId19" Type="http://schemas.openxmlformats.org/officeDocument/2006/relationships/hyperlink" Target="https://sa.nif.no/Mvc5/Org/Index/24664" TargetMode="External"/><Relationship Id="rId4" Type="http://schemas.openxmlformats.org/officeDocument/2006/relationships/hyperlink" Target="https://sa.nif.no/Mvc5/Org/Index/24663" TargetMode="External"/><Relationship Id="rId9" Type="http://schemas.openxmlformats.org/officeDocument/2006/relationships/hyperlink" Target="https://sa.nif.no/Mvc5/Org/Index/24665" TargetMode="External"/><Relationship Id="rId14" Type="http://schemas.openxmlformats.org/officeDocument/2006/relationships/hyperlink" Target="https://sa.nif.no/Mvc5/Org/Index/442206" TargetMode="External"/><Relationship Id="rId22" Type="http://schemas.openxmlformats.org/officeDocument/2006/relationships/hyperlink" Target="https://sa.nif.no/Mvc5/Org/Index/24666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72"/>
  <sheetViews>
    <sheetView tabSelected="1" zoomScale="70" zoomScaleNormal="70" workbookViewId="0">
      <selection activeCell="M7" sqref="M7"/>
    </sheetView>
  </sheetViews>
  <sheetFormatPr baseColWidth="10" defaultColWidth="11.42578125" defaultRowHeight="15" x14ac:dyDescent="0.2"/>
  <cols>
    <col min="1" max="1" width="28.28515625" style="2" customWidth="1"/>
    <col min="2" max="2" width="6.42578125" style="2" bestFit="1" customWidth="1"/>
    <col min="3" max="3" width="7.7109375" style="2" bestFit="1" customWidth="1"/>
    <col min="4" max="4" width="6.42578125" style="2" bestFit="1" customWidth="1"/>
    <col min="5" max="5" width="7.7109375" style="2" bestFit="1" customWidth="1"/>
    <col min="6" max="6" width="5.5703125" style="2" bestFit="1" customWidth="1"/>
    <col min="7" max="7" width="5.42578125" style="2" bestFit="1" customWidth="1"/>
    <col min="8" max="8" width="9.85546875" style="2" bestFit="1" customWidth="1"/>
    <col min="9" max="9" width="7.140625" style="2" customWidth="1"/>
    <col min="10" max="10" width="40.42578125" style="2" customWidth="1"/>
    <col min="11" max="11" width="9.5703125" style="2" bestFit="1" customWidth="1"/>
    <col min="12" max="12" width="10.85546875" style="2" bestFit="1" customWidth="1"/>
    <col min="13" max="13" width="20" style="2" bestFit="1" customWidth="1"/>
    <col min="14" max="14" width="15.42578125" style="2" bestFit="1" customWidth="1"/>
    <col min="15" max="15" width="12.85546875" style="2" bestFit="1" customWidth="1"/>
    <col min="16" max="16" width="30.7109375" style="2" bestFit="1" customWidth="1"/>
    <col min="17" max="17" width="34" style="2" bestFit="1" customWidth="1"/>
    <col min="18" max="18" width="11.42578125" style="2"/>
    <col min="19" max="19" width="15.28515625" style="2" bestFit="1" customWidth="1"/>
    <col min="20" max="16384" width="11.42578125" style="2"/>
  </cols>
  <sheetData>
    <row r="1" spans="1:22" x14ac:dyDescent="0.2">
      <c r="A1" s="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</row>
    <row r="2" spans="1:22" x14ac:dyDescent="0.2">
      <c r="A2" s="1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</row>
    <row r="3" spans="1:22" ht="37.15" customHeight="1" x14ac:dyDescent="0.2">
      <c r="A3" s="128" t="s">
        <v>1</v>
      </c>
      <c r="B3" s="128"/>
      <c r="C3" s="128"/>
      <c r="D3" s="128"/>
      <c r="E3" s="128"/>
      <c r="F3" s="128"/>
      <c r="G3" s="128"/>
      <c r="H3" s="128"/>
      <c r="I3" s="128"/>
      <c r="J3" s="128"/>
      <c r="K3" s="22"/>
      <c r="L3" s="22"/>
      <c r="M3" s="22"/>
      <c r="N3" s="22"/>
      <c r="O3" s="22"/>
      <c r="P3" s="55" t="s">
        <v>2</v>
      </c>
      <c r="Q3" s="56">
        <v>434426</v>
      </c>
      <c r="R3" s="22"/>
    </row>
    <row r="4" spans="1:22" x14ac:dyDescent="0.2">
      <c r="A4" s="30" t="s">
        <v>3</v>
      </c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 t="s">
        <v>4</v>
      </c>
      <c r="Q4" s="22">
        <f>Q3*5%</f>
        <v>21721.300000000003</v>
      </c>
      <c r="R4" s="22"/>
    </row>
    <row r="5" spans="1:22" x14ac:dyDescent="0.2">
      <c r="A5" s="30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 t="s">
        <v>5</v>
      </c>
      <c r="Q5" s="57">
        <v>0</v>
      </c>
      <c r="R5" s="22"/>
    </row>
    <row r="6" spans="1:22" x14ac:dyDescent="0.2">
      <c r="A6" s="22" t="s">
        <v>6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 t="s">
        <v>7</v>
      </c>
      <c r="Q6" s="22">
        <v>0</v>
      </c>
      <c r="R6" s="57">
        <v>0</v>
      </c>
    </row>
    <row r="7" spans="1:22" x14ac:dyDescent="0.2">
      <c r="A7" s="22"/>
      <c r="B7" s="22"/>
      <c r="C7" s="22"/>
      <c r="D7" s="22"/>
      <c r="E7" s="22"/>
      <c r="F7" s="22"/>
      <c r="G7" s="22"/>
      <c r="H7" s="58"/>
      <c r="I7" s="22"/>
      <c r="J7" s="22"/>
      <c r="K7" s="22"/>
      <c r="L7" s="22"/>
      <c r="M7" s="22"/>
      <c r="N7" s="22"/>
      <c r="O7" s="22"/>
      <c r="P7" s="22" t="s">
        <v>8</v>
      </c>
      <c r="Q7" s="59">
        <f>Q3-Q5</f>
        <v>434426</v>
      </c>
      <c r="R7" s="22"/>
      <c r="U7" s="2">
        <f>2/5</f>
        <v>0.4</v>
      </c>
      <c r="V7" s="2">
        <f>0.6</f>
        <v>0.6</v>
      </c>
    </row>
    <row r="8" spans="1:22" x14ac:dyDescent="0.2">
      <c r="A8" s="30"/>
      <c r="B8" s="22"/>
      <c r="C8" s="22"/>
      <c r="D8" s="22"/>
      <c r="E8" s="22"/>
      <c r="F8" s="22"/>
      <c r="G8" s="22"/>
      <c r="H8" s="58"/>
      <c r="I8" s="22"/>
      <c r="J8" s="22"/>
      <c r="K8" s="22"/>
      <c r="L8" s="22"/>
      <c r="M8" s="22"/>
      <c r="N8" s="22"/>
      <c r="O8" s="22"/>
      <c r="P8" s="22"/>
      <c r="Q8" s="22"/>
      <c r="R8" s="22"/>
    </row>
    <row r="9" spans="1:22" ht="15.75" thickBot="1" x14ac:dyDescent="0.25">
      <c r="A9" s="1" t="s">
        <v>9</v>
      </c>
      <c r="B9" s="22"/>
      <c r="C9" s="22"/>
      <c r="D9" s="22"/>
      <c r="E9" s="22"/>
      <c r="F9" s="22"/>
      <c r="G9" s="22"/>
      <c r="H9" s="22"/>
      <c r="I9" s="22"/>
      <c r="J9" s="3" t="s">
        <v>10</v>
      </c>
      <c r="K9" s="60"/>
      <c r="L9" s="60"/>
      <c r="M9" s="61"/>
      <c r="N9" s="60"/>
      <c r="O9" s="60"/>
      <c r="P9" s="4" t="s">
        <v>11</v>
      </c>
      <c r="Q9" s="3"/>
      <c r="R9" s="22"/>
    </row>
    <row r="10" spans="1:22" x14ac:dyDescent="0.2">
      <c r="A10" s="62"/>
      <c r="B10" s="126" t="s">
        <v>12</v>
      </c>
      <c r="C10" s="127"/>
      <c r="D10" s="23" t="s">
        <v>13</v>
      </c>
      <c r="E10" s="23"/>
      <c r="F10" s="23" t="s">
        <v>14</v>
      </c>
      <c r="G10" s="23"/>
      <c r="H10" s="63"/>
      <c r="I10" s="22"/>
      <c r="J10" s="5" t="s">
        <v>15</v>
      </c>
      <c r="K10" s="64"/>
      <c r="L10" s="64"/>
      <c r="M10" s="6"/>
      <c r="N10" s="64"/>
      <c r="O10" s="65"/>
      <c r="P10" s="54">
        <f>Q7</f>
        <v>434426</v>
      </c>
      <c r="Q10" s="7"/>
      <c r="R10" s="22"/>
    </row>
    <row r="11" spans="1:22" x14ac:dyDescent="0.2">
      <c r="A11" s="66"/>
      <c r="B11" s="67" t="s">
        <v>16</v>
      </c>
      <c r="C11" s="67" t="s">
        <v>17</v>
      </c>
      <c r="D11" s="67" t="s">
        <v>16</v>
      </c>
      <c r="E11" s="67" t="s">
        <v>17</v>
      </c>
      <c r="F11" s="67" t="s">
        <v>18</v>
      </c>
      <c r="G11" s="67" t="s">
        <v>19</v>
      </c>
      <c r="H11" s="68" t="s">
        <v>20</v>
      </c>
      <c r="I11" s="22"/>
      <c r="J11" s="69"/>
      <c r="K11" s="8" t="s">
        <v>21</v>
      </c>
      <c r="L11" s="8" t="s">
        <v>22</v>
      </c>
      <c r="M11" s="8" t="s">
        <v>23</v>
      </c>
      <c r="N11" s="9" t="s">
        <v>24</v>
      </c>
      <c r="O11" s="8" t="s">
        <v>25</v>
      </c>
      <c r="P11" s="10" t="s">
        <v>26</v>
      </c>
      <c r="Q11" s="11" t="s">
        <v>27</v>
      </c>
      <c r="R11" s="22"/>
    </row>
    <row r="12" spans="1:22" x14ac:dyDescent="0.2">
      <c r="A12" s="70" t="s">
        <v>106</v>
      </c>
      <c r="B12" s="71"/>
      <c r="C12" s="71"/>
      <c r="D12" s="71"/>
      <c r="E12" s="71"/>
      <c r="F12" s="71"/>
      <c r="G12" s="72"/>
      <c r="H12" s="73"/>
      <c r="I12" s="22"/>
      <c r="J12" s="66"/>
      <c r="K12" s="74"/>
      <c r="L12" s="74"/>
      <c r="M12" s="74"/>
      <c r="N12" s="74"/>
      <c r="O12" s="74"/>
      <c r="P12" s="74"/>
      <c r="Q12" s="75"/>
      <c r="R12" s="22"/>
    </row>
    <row r="13" spans="1:22" x14ac:dyDescent="0.2">
      <c r="A13" s="42" t="s">
        <v>107</v>
      </c>
      <c r="B13" s="18">
        <f>Y62</f>
        <v>9</v>
      </c>
      <c r="C13" s="18">
        <f>Z62</f>
        <v>0</v>
      </c>
      <c r="D13" s="18">
        <f>AE62</f>
        <v>8</v>
      </c>
      <c r="E13" s="20">
        <f>AF62</f>
        <v>5</v>
      </c>
      <c r="F13" s="71">
        <f t="shared" ref="F13:F31" si="0">SUM(B13:C13)</f>
        <v>9</v>
      </c>
      <c r="G13" s="72">
        <f t="shared" ref="G13:G31" si="1">SUM(D13:E13)</f>
        <v>13</v>
      </c>
      <c r="H13" s="73">
        <f t="shared" ref="H13:H18" si="2">F13+G13</f>
        <v>22</v>
      </c>
      <c r="I13" s="22"/>
      <c r="J13" s="12" t="str">
        <f t="shared" ref="J13:J31" si="3">A13</f>
        <v>Ny Von</v>
      </c>
      <c r="K13" s="76">
        <f>B13+D13</f>
        <v>17</v>
      </c>
      <c r="L13" s="76">
        <f t="shared" ref="L13:L31" si="4">C13+E13</f>
        <v>5</v>
      </c>
      <c r="M13" s="77">
        <f>L13*1.5</f>
        <v>7.5</v>
      </c>
      <c r="N13" s="78">
        <f t="shared" ref="N13:N18" si="5">K13+M13</f>
        <v>24.5</v>
      </c>
      <c r="O13" s="79">
        <f>N13/$N$54</f>
        <v>3.3197831978319783E-2</v>
      </c>
      <c r="P13" s="80">
        <f>$P$10*O13</f>
        <v>14422.00135501355</v>
      </c>
      <c r="Q13" s="81">
        <f>ROUND(P13,0)</f>
        <v>14422</v>
      </c>
      <c r="R13" s="82"/>
    </row>
    <row r="14" spans="1:22" x14ac:dyDescent="0.2">
      <c r="A14" s="42" t="s">
        <v>108</v>
      </c>
      <c r="B14" s="18">
        <f t="shared" ref="B14:B22" si="6">Y63</f>
        <v>2</v>
      </c>
      <c r="C14" s="18">
        <f t="shared" ref="C14:C22" si="7">Z63</f>
        <v>2</v>
      </c>
      <c r="D14" s="18">
        <f t="shared" ref="D14:D22" si="8">AE63</f>
        <v>7</v>
      </c>
      <c r="E14" s="20">
        <f t="shared" ref="E14:E22" si="9">AF63</f>
        <v>39</v>
      </c>
      <c r="F14" s="71">
        <f t="shared" si="0"/>
        <v>4</v>
      </c>
      <c r="G14" s="72">
        <f t="shared" si="1"/>
        <v>46</v>
      </c>
      <c r="H14" s="73">
        <f t="shared" si="2"/>
        <v>50</v>
      </c>
      <c r="I14" s="22"/>
      <c r="J14" s="12" t="str">
        <f t="shared" si="3"/>
        <v>Sauda golfklubb</v>
      </c>
      <c r="K14" s="76">
        <f t="shared" ref="K14:K31" si="10">B14+D14</f>
        <v>9</v>
      </c>
      <c r="L14" s="76">
        <f t="shared" si="4"/>
        <v>41</v>
      </c>
      <c r="M14" s="77">
        <f t="shared" ref="M14:M52" si="11">L14*1.5</f>
        <v>61.5</v>
      </c>
      <c r="N14" s="83">
        <f t="shared" si="5"/>
        <v>70.5</v>
      </c>
      <c r="O14" s="79">
        <f t="shared" ref="O14:O52" si="12">N14/$N$54</f>
        <v>9.5528455284552852E-2</v>
      </c>
      <c r="P14" s="80">
        <f t="shared" ref="P14:P18" si="13">$P$10*O14</f>
        <v>41500.044715447155</v>
      </c>
      <c r="Q14" s="81">
        <f t="shared" ref="Q14:Q16" si="14">ROUND(P14,0)</f>
        <v>41500</v>
      </c>
      <c r="R14" s="82"/>
    </row>
    <row r="15" spans="1:22" x14ac:dyDescent="0.2">
      <c r="A15" s="42" t="s">
        <v>109</v>
      </c>
      <c r="B15" s="18">
        <f t="shared" si="6"/>
        <v>115</v>
      </c>
      <c r="C15" s="18">
        <f t="shared" si="7"/>
        <v>71</v>
      </c>
      <c r="D15" s="18">
        <f t="shared" si="8"/>
        <v>134</v>
      </c>
      <c r="E15" s="20">
        <f t="shared" si="9"/>
        <v>88</v>
      </c>
      <c r="F15" s="71">
        <f t="shared" si="0"/>
        <v>186</v>
      </c>
      <c r="G15" s="72">
        <f t="shared" si="1"/>
        <v>222</v>
      </c>
      <c r="H15" s="73">
        <f t="shared" si="2"/>
        <v>408</v>
      </c>
      <c r="I15" s="22"/>
      <c r="J15" s="12" t="str">
        <f t="shared" si="3"/>
        <v>Sauda idrettslag</v>
      </c>
      <c r="K15" s="76">
        <f t="shared" si="10"/>
        <v>249</v>
      </c>
      <c r="L15" s="76">
        <f t="shared" si="4"/>
        <v>159</v>
      </c>
      <c r="M15" s="77">
        <f t="shared" si="11"/>
        <v>238.5</v>
      </c>
      <c r="N15" s="83">
        <f t="shared" si="5"/>
        <v>487.5</v>
      </c>
      <c r="O15" s="79">
        <f t="shared" si="12"/>
        <v>0.66056910569105687</v>
      </c>
      <c r="P15" s="80">
        <f t="shared" si="13"/>
        <v>286968.39430894307</v>
      </c>
      <c r="Q15" s="81">
        <f t="shared" si="14"/>
        <v>286968</v>
      </c>
      <c r="R15" s="82"/>
    </row>
    <row r="16" spans="1:22" x14ac:dyDescent="0.2">
      <c r="A16" s="42" t="s">
        <v>105</v>
      </c>
      <c r="B16" s="18">
        <f t="shared" si="6"/>
        <v>12</v>
      </c>
      <c r="C16" s="18">
        <f t="shared" si="7"/>
        <v>7</v>
      </c>
      <c r="D16" s="18">
        <f t="shared" si="8"/>
        <v>12</v>
      </c>
      <c r="E16" s="20">
        <f t="shared" si="9"/>
        <v>7</v>
      </c>
      <c r="F16" s="71">
        <f t="shared" si="0"/>
        <v>19</v>
      </c>
      <c r="G16" s="72">
        <f t="shared" si="1"/>
        <v>19</v>
      </c>
      <c r="H16" s="73">
        <f t="shared" si="2"/>
        <v>38</v>
      </c>
      <c r="I16" s="22"/>
      <c r="J16" s="12" t="str">
        <f t="shared" si="3"/>
        <v>Sauda klatreklubb</v>
      </c>
      <c r="K16" s="76">
        <f t="shared" si="10"/>
        <v>24</v>
      </c>
      <c r="L16" s="76">
        <f t="shared" si="4"/>
        <v>14</v>
      </c>
      <c r="M16" s="77">
        <f t="shared" si="11"/>
        <v>21</v>
      </c>
      <c r="N16" s="83">
        <f t="shared" si="5"/>
        <v>45</v>
      </c>
      <c r="O16" s="79">
        <f t="shared" si="12"/>
        <v>6.097560975609756E-2</v>
      </c>
      <c r="P16" s="80">
        <f t="shared" si="13"/>
        <v>26489.390243902439</v>
      </c>
      <c r="Q16" s="81">
        <f t="shared" si="14"/>
        <v>26489</v>
      </c>
      <c r="R16" s="82"/>
    </row>
    <row r="17" spans="1:19" x14ac:dyDescent="0.2">
      <c r="A17" s="42" t="s">
        <v>110</v>
      </c>
      <c r="B17" s="18">
        <f t="shared" si="6"/>
        <v>0</v>
      </c>
      <c r="C17" s="18">
        <f t="shared" si="7"/>
        <v>0</v>
      </c>
      <c r="D17" s="18">
        <f t="shared" si="8"/>
        <v>1</v>
      </c>
      <c r="E17" s="20">
        <f t="shared" si="9"/>
        <v>0</v>
      </c>
      <c r="F17" s="71">
        <f t="shared" si="0"/>
        <v>0</v>
      </c>
      <c r="G17" s="72">
        <f t="shared" si="1"/>
        <v>1</v>
      </c>
      <c r="H17" s="73">
        <f t="shared" si="2"/>
        <v>1</v>
      </c>
      <c r="I17" s="22"/>
      <c r="J17" s="12" t="str">
        <f t="shared" si="3"/>
        <v>Makotokai</v>
      </c>
      <c r="K17" s="76">
        <f t="shared" si="10"/>
        <v>1</v>
      </c>
      <c r="L17" s="76">
        <f t="shared" si="4"/>
        <v>0</v>
      </c>
      <c r="M17" s="77">
        <f t="shared" si="11"/>
        <v>0</v>
      </c>
      <c r="N17" s="83">
        <f t="shared" si="5"/>
        <v>1</v>
      </c>
      <c r="O17" s="79">
        <f t="shared" si="12"/>
        <v>1.3550135501355014E-3</v>
      </c>
      <c r="P17" s="80">
        <f t="shared" si="13"/>
        <v>588.65311653116532</v>
      </c>
      <c r="Q17" s="81">
        <f>ROUND(P17,0)</f>
        <v>589</v>
      </c>
      <c r="R17" s="82"/>
    </row>
    <row r="18" spans="1:19" ht="15.75" thickBot="1" x14ac:dyDescent="0.25">
      <c r="A18" s="43" t="s">
        <v>111</v>
      </c>
      <c r="B18" s="18">
        <f t="shared" si="6"/>
        <v>0</v>
      </c>
      <c r="C18" s="18">
        <f t="shared" si="7"/>
        <v>0</v>
      </c>
      <c r="D18" s="18">
        <f t="shared" si="8"/>
        <v>10</v>
      </c>
      <c r="E18" s="20">
        <f t="shared" si="9"/>
        <v>2</v>
      </c>
      <c r="F18" s="84">
        <f t="shared" si="0"/>
        <v>0</v>
      </c>
      <c r="G18" s="85">
        <f t="shared" si="1"/>
        <v>12</v>
      </c>
      <c r="H18" s="86">
        <f t="shared" si="2"/>
        <v>12</v>
      </c>
      <c r="I18" s="22"/>
      <c r="J18" s="12" t="str">
        <f t="shared" si="3"/>
        <v>Sauda motorsport</v>
      </c>
      <c r="K18" s="76">
        <f t="shared" si="10"/>
        <v>10</v>
      </c>
      <c r="L18" s="76">
        <f t="shared" si="4"/>
        <v>2</v>
      </c>
      <c r="M18" s="77">
        <f t="shared" si="11"/>
        <v>3</v>
      </c>
      <c r="N18" s="83">
        <f t="shared" si="5"/>
        <v>13</v>
      </c>
      <c r="O18" s="79">
        <f t="shared" si="12"/>
        <v>1.7615176151761516E-2</v>
      </c>
      <c r="P18" s="80">
        <f t="shared" si="13"/>
        <v>7652.4905149051483</v>
      </c>
      <c r="Q18" s="81">
        <f t="shared" ref="Q18" si="15">ROUND(P18,0)</f>
        <v>7652</v>
      </c>
      <c r="R18" s="22"/>
    </row>
    <row r="19" spans="1:19" ht="15.75" thickBot="1" x14ac:dyDescent="0.25">
      <c r="A19" s="43" t="s">
        <v>112</v>
      </c>
      <c r="B19" s="18">
        <f t="shared" si="6"/>
        <v>4</v>
      </c>
      <c r="C19" s="18">
        <f t="shared" si="7"/>
        <v>3</v>
      </c>
      <c r="D19" s="18">
        <f t="shared" si="8"/>
        <v>7</v>
      </c>
      <c r="E19" s="20">
        <f t="shared" si="9"/>
        <v>2</v>
      </c>
      <c r="F19" s="84">
        <f t="shared" si="0"/>
        <v>7</v>
      </c>
      <c r="G19" s="85">
        <f t="shared" si="1"/>
        <v>9</v>
      </c>
      <c r="H19" s="86">
        <f t="shared" ref="H19:H31" si="16">F19+G19</f>
        <v>16</v>
      </c>
      <c r="I19" s="22"/>
      <c r="J19" s="12" t="str">
        <f t="shared" si="3"/>
        <v>Sauda Orientering</v>
      </c>
      <c r="K19" s="76">
        <f t="shared" si="10"/>
        <v>11</v>
      </c>
      <c r="L19" s="76">
        <f t="shared" si="4"/>
        <v>5</v>
      </c>
      <c r="M19" s="77">
        <f t="shared" si="11"/>
        <v>7.5</v>
      </c>
      <c r="N19" s="83">
        <f t="shared" ref="N19:N31" si="17">K19+M19</f>
        <v>18.5</v>
      </c>
      <c r="O19" s="79">
        <f t="shared" si="12"/>
        <v>2.5067750677506776E-2</v>
      </c>
      <c r="P19" s="80">
        <f t="shared" ref="P19:P31" si="18">$P$10*O19</f>
        <v>10890.082655826558</v>
      </c>
      <c r="Q19" s="81">
        <f t="shared" ref="Q19:Q31" si="19">ROUND(P19,0)</f>
        <v>10890</v>
      </c>
      <c r="R19" s="22"/>
    </row>
    <row r="20" spans="1:19" ht="15.75" thickBot="1" x14ac:dyDescent="0.25">
      <c r="A20" s="43" t="s">
        <v>113</v>
      </c>
      <c r="B20" s="18">
        <f t="shared" si="6"/>
        <v>0</v>
      </c>
      <c r="C20" s="18">
        <f>Z69</f>
        <v>0</v>
      </c>
      <c r="D20" s="18">
        <f t="shared" si="8"/>
        <v>0</v>
      </c>
      <c r="E20" s="20">
        <f t="shared" si="9"/>
        <v>0</v>
      </c>
      <c r="F20" s="84">
        <f t="shared" si="0"/>
        <v>0</v>
      </c>
      <c r="G20" s="85">
        <f t="shared" si="1"/>
        <v>0</v>
      </c>
      <c r="H20" s="86">
        <f t="shared" si="16"/>
        <v>0</v>
      </c>
      <c r="I20" s="22"/>
      <c r="J20" s="12" t="str">
        <f t="shared" si="3"/>
        <v>Sauda pistolklubb</v>
      </c>
      <c r="K20" s="76">
        <f t="shared" si="10"/>
        <v>0</v>
      </c>
      <c r="L20" s="76">
        <f t="shared" si="4"/>
        <v>0</v>
      </c>
      <c r="M20" s="77">
        <f t="shared" si="11"/>
        <v>0</v>
      </c>
      <c r="N20" s="83">
        <f t="shared" si="17"/>
        <v>0</v>
      </c>
      <c r="O20" s="79">
        <f t="shared" si="12"/>
        <v>0</v>
      </c>
      <c r="P20" s="80">
        <f t="shared" si="18"/>
        <v>0</v>
      </c>
      <c r="Q20" s="81">
        <f t="shared" si="19"/>
        <v>0</v>
      </c>
      <c r="R20" s="22"/>
    </row>
    <row r="21" spans="1:19" ht="15.75" thickBot="1" x14ac:dyDescent="0.25">
      <c r="A21" s="43" t="s">
        <v>114</v>
      </c>
      <c r="B21" s="18">
        <f t="shared" si="6"/>
        <v>0</v>
      </c>
      <c r="C21" s="18">
        <f t="shared" si="7"/>
        <v>0</v>
      </c>
      <c r="D21" s="18">
        <f t="shared" si="8"/>
        <v>0</v>
      </c>
      <c r="E21" s="20">
        <f t="shared" si="9"/>
        <v>1</v>
      </c>
      <c r="F21" s="84">
        <f t="shared" si="0"/>
        <v>0</v>
      </c>
      <c r="G21" s="85">
        <f t="shared" si="1"/>
        <v>1</v>
      </c>
      <c r="H21" s="86">
        <f t="shared" si="16"/>
        <v>1</v>
      </c>
      <c r="I21" s="22"/>
      <c r="J21" s="12" t="str">
        <f t="shared" si="3"/>
        <v>Sauda sykkeklubb</v>
      </c>
      <c r="K21" s="76">
        <f t="shared" si="10"/>
        <v>0</v>
      </c>
      <c r="L21" s="76">
        <f t="shared" si="4"/>
        <v>1</v>
      </c>
      <c r="M21" s="77">
        <f t="shared" si="11"/>
        <v>1.5</v>
      </c>
      <c r="N21" s="83">
        <f t="shared" si="17"/>
        <v>1.5</v>
      </c>
      <c r="O21" s="79">
        <f t="shared" si="12"/>
        <v>2.0325203252032522E-3</v>
      </c>
      <c r="P21" s="80">
        <f t="shared" si="18"/>
        <v>882.9796747967481</v>
      </c>
      <c r="Q21" s="81">
        <f t="shared" si="19"/>
        <v>883</v>
      </c>
      <c r="R21" s="22"/>
    </row>
    <row r="22" spans="1:19" ht="15.75" thickBot="1" x14ac:dyDescent="0.25">
      <c r="A22" s="43" t="s">
        <v>115</v>
      </c>
      <c r="B22" s="18">
        <f t="shared" si="6"/>
        <v>50</v>
      </c>
      <c r="C22" s="18">
        <f t="shared" si="7"/>
        <v>10</v>
      </c>
      <c r="D22" s="18">
        <f t="shared" si="8"/>
        <v>10</v>
      </c>
      <c r="E22" s="20">
        <f t="shared" si="9"/>
        <v>1</v>
      </c>
      <c r="F22" s="84">
        <f t="shared" si="0"/>
        <v>60</v>
      </c>
      <c r="G22" s="85">
        <f t="shared" si="1"/>
        <v>11</v>
      </c>
      <c r="H22" s="86">
        <f t="shared" si="16"/>
        <v>71</v>
      </c>
      <c r="I22" s="22"/>
      <c r="J22" s="12" t="str">
        <f t="shared" si="3"/>
        <v>Sauda turnforening</v>
      </c>
      <c r="K22" s="76">
        <f t="shared" si="10"/>
        <v>60</v>
      </c>
      <c r="L22" s="76">
        <f t="shared" si="4"/>
        <v>11</v>
      </c>
      <c r="M22" s="77">
        <f t="shared" si="11"/>
        <v>16.5</v>
      </c>
      <c r="N22" s="83">
        <f t="shared" si="17"/>
        <v>76.5</v>
      </c>
      <c r="O22" s="79">
        <f t="shared" si="12"/>
        <v>0.10365853658536585</v>
      </c>
      <c r="P22" s="80">
        <f t="shared" si="18"/>
        <v>45031.963414634141</v>
      </c>
      <c r="Q22" s="81">
        <f t="shared" si="19"/>
        <v>45032</v>
      </c>
      <c r="R22" s="22"/>
    </row>
    <row r="23" spans="1:19" ht="15.75" thickBot="1" x14ac:dyDescent="0.25">
      <c r="A23" s="43" t="s">
        <v>37</v>
      </c>
      <c r="B23" s="19">
        <v>0</v>
      </c>
      <c r="C23" s="19">
        <v>0</v>
      </c>
      <c r="D23" s="19">
        <v>0</v>
      </c>
      <c r="E23" s="21">
        <v>0</v>
      </c>
      <c r="F23" s="84">
        <f t="shared" si="0"/>
        <v>0</v>
      </c>
      <c r="G23" s="85">
        <f t="shared" si="1"/>
        <v>0</v>
      </c>
      <c r="H23" s="86">
        <f t="shared" si="16"/>
        <v>0</v>
      </c>
      <c r="I23" s="22"/>
      <c r="J23" s="12" t="str">
        <f t="shared" si="3"/>
        <v>Idrettslag 11</v>
      </c>
      <c r="K23" s="76">
        <f t="shared" si="10"/>
        <v>0</v>
      </c>
      <c r="L23" s="76">
        <f t="shared" si="4"/>
        <v>0</v>
      </c>
      <c r="M23" s="77">
        <f t="shared" si="11"/>
        <v>0</v>
      </c>
      <c r="N23" s="83">
        <f t="shared" si="17"/>
        <v>0</v>
      </c>
      <c r="O23" s="79">
        <f t="shared" si="12"/>
        <v>0</v>
      </c>
      <c r="P23" s="80">
        <f t="shared" si="18"/>
        <v>0</v>
      </c>
      <c r="Q23" s="81">
        <f t="shared" si="19"/>
        <v>0</v>
      </c>
      <c r="R23" s="22"/>
    </row>
    <row r="24" spans="1:19" ht="15.75" thickBot="1" x14ac:dyDescent="0.25">
      <c r="A24" s="43" t="s">
        <v>38</v>
      </c>
      <c r="B24" s="19">
        <v>0</v>
      </c>
      <c r="C24" s="19">
        <v>0</v>
      </c>
      <c r="D24" s="19">
        <v>0</v>
      </c>
      <c r="E24" s="21">
        <v>0</v>
      </c>
      <c r="F24" s="84">
        <f t="shared" si="0"/>
        <v>0</v>
      </c>
      <c r="G24" s="85">
        <f t="shared" si="1"/>
        <v>0</v>
      </c>
      <c r="H24" s="86">
        <f t="shared" si="16"/>
        <v>0</v>
      </c>
      <c r="I24" s="22"/>
      <c r="J24" s="12" t="str">
        <f t="shared" si="3"/>
        <v>Idrettslag 12</v>
      </c>
      <c r="K24" s="76">
        <f t="shared" si="10"/>
        <v>0</v>
      </c>
      <c r="L24" s="76">
        <f t="shared" si="4"/>
        <v>0</v>
      </c>
      <c r="M24" s="77">
        <f t="shared" si="11"/>
        <v>0</v>
      </c>
      <c r="N24" s="83">
        <f t="shared" si="17"/>
        <v>0</v>
      </c>
      <c r="O24" s="79">
        <f t="shared" si="12"/>
        <v>0</v>
      </c>
      <c r="P24" s="80">
        <f t="shared" si="18"/>
        <v>0</v>
      </c>
      <c r="Q24" s="81">
        <f t="shared" si="19"/>
        <v>0</v>
      </c>
      <c r="R24" s="22"/>
    </row>
    <row r="25" spans="1:19" ht="15.75" thickBot="1" x14ac:dyDescent="0.25">
      <c r="A25" s="43" t="s">
        <v>39</v>
      </c>
      <c r="B25" s="19">
        <v>0</v>
      </c>
      <c r="C25" s="19">
        <v>0</v>
      </c>
      <c r="D25" s="19">
        <v>0</v>
      </c>
      <c r="E25" s="21">
        <v>0</v>
      </c>
      <c r="F25" s="84">
        <f t="shared" si="0"/>
        <v>0</v>
      </c>
      <c r="G25" s="85">
        <f t="shared" si="1"/>
        <v>0</v>
      </c>
      <c r="H25" s="86">
        <f t="shared" si="16"/>
        <v>0</v>
      </c>
      <c r="I25" s="22"/>
      <c r="J25" s="12" t="str">
        <f t="shared" si="3"/>
        <v>Idrettslag 13</v>
      </c>
      <c r="K25" s="76">
        <f t="shared" si="10"/>
        <v>0</v>
      </c>
      <c r="L25" s="76">
        <f t="shared" si="4"/>
        <v>0</v>
      </c>
      <c r="M25" s="77">
        <f t="shared" si="11"/>
        <v>0</v>
      </c>
      <c r="N25" s="83">
        <f t="shared" si="17"/>
        <v>0</v>
      </c>
      <c r="O25" s="79">
        <f t="shared" si="12"/>
        <v>0</v>
      </c>
      <c r="P25" s="80">
        <f t="shared" si="18"/>
        <v>0</v>
      </c>
      <c r="Q25" s="81">
        <f t="shared" si="19"/>
        <v>0</v>
      </c>
      <c r="R25" s="22"/>
    </row>
    <row r="26" spans="1:19" ht="15.75" thickBot="1" x14ac:dyDescent="0.25">
      <c r="A26" s="43" t="s">
        <v>40</v>
      </c>
      <c r="B26" s="19">
        <v>0</v>
      </c>
      <c r="C26" s="19">
        <v>0</v>
      </c>
      <c r="D26" s="19">
        <v>0</v>
      </c>
      <c r="E26" s="21">
        <v>0</v>
      </c>
      <c r="F26" s="84">
        <f t="shared" si="0"/>
        <v>0</v>
      </c>
      <c r="G26" s="85">
        <f t="shared" si="1"/>
        <v>0</v>
      </c>
      <c r="H26" s="86">
        <f t="shared" si="16"/>
        <v>0</v>
      </c>
      <c r="I26" s="22"/>
      <c r="J26" s="12" t="str">
        <f t="shared" si="3"/>
        <v>Idrettslag 14</v>
      </c>
      <c r="K26" s="76">
        <f t="shared" si="10"/>
        <v>0</v>
      </c>
      <c r="L26" s="76">
        <f t="shared" si="4"/>
        <v>0</v>
      </c>
      <c r="M26" s="77">
        <f t="shared" si="11"/>
        <v>0</v>
      </c>
      <c r="N26" s="83">
        <f t="shared" si="17"/>
        <v>0</v>
      </c>
      <c r="O26" s="79">
        <f t="shared" si="12"/>
        <v>0</v>
      </c>
      <c r="P26" s="80">
        <f t="shared" si="18"/>
        <v>0</v>
      </c>
      <c r="Q26" s="81">
        <f t="shared" si="19"/>
        <v>0</v>
      </c>
      <c r="R26" s="22"/>
    </row>
    <row r="27" spans="1:19" ht="15.75" thickBot="1" x14ac:dyDescent="0.25">
      <c r="A27" s="43" t="s">
        <v>41</v>
      </c>
      <c r="B27" s="19">
        <v>0</v>
      </c>
      <c r="C27" s="19">
        <v>0</v>
      </c>
      <c r="D27" s="19">
        <v>0</v>
      </c>
      <c r="E27" s="21">
        <v>0</v>
      </c>
      <c r="F27" s="84">
        <f t="shared" si="0"/>
        <v>0</v>
      </c>
      <c r="G27" s="85">
        <f t="shared" si="1"/>
        <v>0</v>
      </c>
      <c r="H27" s="86">
        <f t="shared" si="16"/>
        <v>0</v>
      </c>
      <c r="I27" s="22"/>
      <c r="J27" s="12" t="str">
        <f t="shared" si="3"/>
        <v>Idrettslag 15</v>
      </c>
      <c r="K27" s="76">
        <f t="shared" si="10"/>
        <v>0</v>
      </c>
      <c r="L27" s="76">
        <f t="shared" si="4"/>
        <v>0</v>
      </c>
      <c r="M27" s="77">
        <f t="shared" si="11"/>
        <v>0</v>
      </c>
      <c r="N27" s="83">
        <f t="shared" si="17"/>
        <v>0</v>
      </c>
      <c r="O27" s="79">
        <f t="shared" si="12"/>
        <v>0</v>
      </c>
      <c r="P27" s="80">
        <f t="shared" si="18"/>
        <v>0</v>
      </c>
      <c r="Q27" s="81">
        <f t="shared" si="19"/>
        <v>0</v>
      </c>
      <c r="R27" s="22"/>
    </row>
    <row r="28" spans="1:19" ht="15.75" thickBot="1" x14ac:dyDescent="0.25">
      <c r="A28" s="43" t="s">
        <v>42</v>
      </c>
      <c r="B28" s="19">
        <v>0</v>
      </c>
      <c r="C28" s="19">
        <v>0</v>
      </c>
      <c r="D28" s="19">
        <v>0</v>
      </c>
      <c r="E28" s="21">
        <v>0</v>
      </c>
      <c r="F28" s="84">
        <f t="shared" si="0"/>
        <v>0</v>
      </c>
      <c r="G28" s="85">
        <f t="shared" si="1"/>
        <v>0</v>
      </c>
      <c r="H28" s="86">
        <f t="shared" si="16"/>
        <v>0</v>
      </c>
      <c r="I28" s="22"/>
      <c r="J28" s="12" t="str">
        <f t="shared" si="3"/>
        <v>Idrettslag 16</v>
      </c>
      <c r="K28" s="76">
        <f t="shared" si="10"/>
        <v>0</v>
      </c>
      <c r="L28" s="76">
        <f t="shared" si="4"/>
        <v>0</v>
      </c>
      <c r="M28" s="77">
        <f t="shared" si="11"/>
        <v>0</v>
      </c>
      <c r="N28" s="83">
        <f t="shared" si="17"/>
        <v>0</v>
      </c>
      <c r="O28" s="79">
        <f t="shared" si="12"/>
        <v>0</v>
      </c>
      <c r="P28" s="80">
        <f t="shared" si="18"/>
        <v>0</v>
      </c>
      <c r="Q28" s="81">
        <f t="shared" si="19"/>
        <v>0</v>
      </c>
      <c r="R28" s="22"/>
    </row>
    <row r="29" spans="1:19" ht="15.75" thickBot="1" x14ac:dyDescent="0.25">
      <c r="A29" s="43" t="s">
        <v>43</v>
      </c>
      <c r="B29" s="19">
        <v>0</v>
      </c>
      <c r="C29" s="19">
        <v>0</v>
      </c>
      <c r="D29" s="19">
        <v>0</v>
      </c>
      <c r="E29" s="21">
        <v>0</v>
      </c>
      <c r="F29" s="84">
        <f t="shared" si="0"/>
        <v>0</v>
      </c>
      <c r="G29" s="85">
        <f t="shared" si="1"/>
        <v>0</v>
      </c>
      <c r="H29" s="86">
        <f t="shared" si="16"/>
        <v>0</v>
      </c>
      <c r="I29" s="22"/>
      <c r="J29" s="12" t="str">
        <f t="shared" si="3"/>
        <v>Idrettslag 17</v>
      </c>
      <c r="K29" s="76">
        <f t="shared" si="10"/>
        <v>0</v>
      </c>
      <c r="L29" s="76">
        <f t="shared" si="4"/>
        <v>0</v>
      </c>
      <c r="M29" s="77">
        <f t="shared" si="11"/>
        <v>0</v>
      </c>
      <c r="N29" s="83">
        <f t="shared" si="17"/>
        <v>0</v>
      </c>
      <c r="O29" s="79">
        <f t="shared" si="12"/>
        <v>0</v>
      </c>
      <c r="P29" s="80">
        <f t="shared" si="18"/>
        <v>0</v>
      </c>
      <c r="Q29" s="81">
        <f t="shared" si="19"/>
        <v>0</v>
      </c>
      <c r="R29" s="22"/>
    </row>
    <row r="30" spans="1:19" ht="15.75" thickBot="1" x14ac:dyDescent="0.25">
      <c r="A30" s="43" t="s">
        <v>44</v>
      </c>
      <c r="B30" s="19">
        <v>0</v>
      </c>
      <c r="C30" s="19">
        <v>0</v>
      </c>
      <c r="D30" s="19">
        <v>0</v>
      </c>
      <c r="E30" s="21">
        <v>0</v>
      </c>
      <c r="F30" s="84">
        <f t="shared" si="0"/>
        <v>0</v>
      </c>
      <c r="G30" s="85">
        <f t="shared" si="1"/>
        <v>0</v>
      </c>
      <c r="H30" s="86">
        <f t="shared" si="16"/>
        <v>0</v>
      </c>
      <c r="I30" s="22"/>
      <c r="J30" s="12" t="str">
        <f t="shared" si="3"/>
        <v>Idrettslag 18</v>
      </c>
      <c r="K30" s="76">
        <f t="shared" si="10"/>
        <v>0</v>
      </c>
      <c r="L30" s="76">
        <f t="shared" si="4"/>
        <v>0</v>
      </c>
      <c r="M30" s="77">
        <f t="shared" si="11"/>
        <v>0</v>
      </c>
      <c r="N30" s="83">
        <f t="shared" si="17"/>
        <v>0</v>
      </c>
      <c r="O30" s="79">
        <f t="shared" si="12"/>
        <v>0</v>
      </c>
      <c r="P30" s="80">
        <f t="shared" si="18"/>
        <v>0</v>
      </c>
      <c r="Q30" s="81">
        <f t="shared" si="19"/>
        <v>0</v>
      </c>
      <c r="R30" s="22"/>
      <c r="S30" s="136"/>
    </row>
    <row r="31" spans="1:19" ht="15.75" thickBot="1" x14ac:dyDescent="0.25">
      <c r="A31" s="43" t="s">
        <v>45</v>
      </c>
      <c r="B31" s="19">
        <v>0</v>
      </c>
      <c r="C31" s="19">
        <v>0</v>
      </c>
      <c r="D31" s="19">
        <v>0</v>
      </c>
      <c r="E31" s="21">
        <v>0</v>
      </c>
      <c r="F31" s="84">
        <f t="shared" si="0"/>
        <v>0</v>
      </c>
      <c r="G31" s="85">
        <f t="shared" si="1"/>
        <v>0</v>
      </c>
      <c r="H31" s="86">
        <f t="shared" si="16"/>
        <v>0</v>
      </c>
      <c r="I31" s="22"/>
      <c r="J31" s="12" t="str">
        <f t="shared" si="3"/>
        <v>Idrettslag 19</v>
      </c>
      <c r="K31" s="76">
        <f t="shared" si="10"/>
        <v>0</v>
      </c>
      <c r="L31" s="76">
        <f t="shared" si="4"/>
        <v>0</v>
      </c>
      <c r="M31" s="77">
        <f t="shared" si="11"/>
        <v>0</v>
      </c>
      <c r="N31" s="83">
        <f t="shared" si="17"/>
        <v>0</v>
      </c>
      <c r="O31" s="79">
        <f t="shared" si="12"/>
        <v>0</v>
      </c>
      <c r="P31" s="80">
        <f t="shared" si="18"/>
        <v>0</v>
      </c>
      <c r="Q31" s="81">
        <f t="shared" si="19"/>
        <v>0</v>
      </c>
      <c r="R31" s="22"/>
    </row>
    <row r="32" spans="1:19" ht="15.75" thickBot="1" x14ac:dyDescent="0.25">
      <c r="A32" s="43" t="s">
        <v>46</v>
      </c>
      <c r="B32" s="19">
        <v>0</v>
      </c>
      <c r="C32" s="19">
        <v>0</v>
      </c>
      <c r="D32" s="19">
        <v>0</v>
      </c>
      <c r="E32" s="21">
        <v>0</v>
      </c>
      <c r="F32" s="84">
        <f t="shared" ref="F32:F52" si="20">SUM(B32:C32)</f>
        <v>0</v>
      </c>
      <c r="G32" s="85">
        <f t="shared" ref="G32:G52" si="21">SUM(D32:E32)</f>
        <v>0</v>
      </c>
      <c r="H32" s="86">
        <f t="shared" ref="H32:H52" si="22">F32+G32</f>
        <v>0</v>
      </c>
      <c r="I32" s="22"/>
      <c r="J32" s="12" t="str">
        <f t="shared" ref="J32:J52" si="23">A32</f>
        <v>Idrettslag 20</v>
      </c>
      <c r="K32" s="76">
        <f t="shared" ref="K32:K52" si="24">B32+D32</f>
        <v>0</v>
      </c>
      <c r="L32" s="76">
        <f t="shared" ref="L32:L52" si="25">C32+E32</f>
        <v>0</v>
      </c>
      <c r="M32" s="77">
        <f t="shared" si="11"/>
        <v>0</v>
      </c>
      <c r="N32" s="83">
        <f t="shared" ref="N32:N52" si="26">K32+M32</f>
        <v>0</v>
      </c>
      <c r="O32" s="79">
        <f t="shared" si="12"/>
        <v>0</v>
      </c>
      <c r="P32" s="80">
        <f t="shared" ref="P32:P52" si="27">$P$10*O32</f>
        <v>0</v>
      </c>
      <c r="Q32" s="81">
        <f t="shared" ref="Q32:Q52" si="28">ROUND(P32,0)</f>
        <v>0</v>
      </c>
      <c r="R32" s="22"/>
    </row>
    <row r="33" spans="1:17" ht="15.75" thickBot="1" x14ac:dyDescent="0.25">
      <c r="A33" s="43" t="s">
        <v>47</v>
      </c>
      <c r="B33" s="19">
        <v>0</v>
      </c>
      <c r="C33" s="19">
        <v>0</v>
      </c>
      <c r="D33" s="19">
        <v>0</v>
      </c>
      <c r="E33" s="21">
        <v>0</v>
      </c>
      <c r="F33" s="84">
        <f t="shared" si="20"/>
        <v>0</v>
      </c>
      <c r="G33" s="85">
        <f t="shared" si="21"/>
        <v>0</v>
      </c>
      <c r="H33" s="86">
        <f t="shared" si="22"/>
        <v>0</v>
      </c>
      <c r="I33" s="22"/>
      <c r="J33" s="12" t="str">
        <f t="shared" si="23"/>
        <v>Idrettslag 21</v>
      </c>
      <c r="K33" s="76">
        <f t="shared" si="24"/>
        <v>0</v>
      </c>
      <c r="L33" s="76">
        <f t="shared" si="25"/>
        <v>0</v>
      </c>
      <c r="M33" s="77">
        <f t="shared" si="11"/>
        <v>0</v>
      </c>
      <c r="N33" s="83">
        <f t="shared" si="26"/>
        <v>0</v>
      </c>
      <c r="O33" s="79">
        <f t="shared" si="12"/>
        <v>0</v>
      </c>
      <c r="P33" s="80">
        <f t="shared" si="27"/>
        <v>0</v>
      </c>
      <c r="Q33" s="81">
        <f t="shared" si="28"/>
        <v>0</v>
      </c>
    </row>
    <row r="34" spans="1:17" ht="15.75" thickBot="1" x14ac:dyDescent="0.25">
      <c r="A34" s="43" t="s">
        <v>48</v>
      </c>
      <c r="B34" s="19">
        <v>0</v>
      </c>
      <c r="C34" s="19">
        <v>0</v>
      </c>
      <c r="D34" s="19">
        <v>0</v>
      </c>
      <c r="E34" s="21">
        <v>0</v>
      </c>
      <c r="F34" s="84">
        <f t="shared" si="20"/>
        <v>0</v>
      </c>
      <c r="G34" s="85">
        <f t="shared" si="21"/>
        <v>0</v>
      </c>
      <c r="H34" s="86">
        <f t="shared" si="22"/>
        <v>0</v>
      </c>
      <c r="I34" s="22"/>
      <c r="J34" s="12" t="str">
        <f t="shared" si="23"/>
        <v>Idrettslag 22</v>
      </c>
      <c r="K34" s="76">
        <f t="shared" si="24"/>
        <v>0</v>
      </c>
      <c r="L34" s="76">
        <f t="shared" si="25"/>
        <v>0</v>
      </c>
      <c r="M34" s="77">
        <f t="shared" si="11"/>
        <v>0</v>
      </c>
      <c r="N34" s="83">
        <f t="shared" si="26"/>
        <v>0</v>
      </c>
      <c r="O34" s="79">
        <f t="shared" si="12"/>
        <v>0</v>
      </c>
      <c r="P34" s="80">
        <f t="shared" si="27"/>
        <v>0</v>
      </c>
      <c r="Q34" s="81">
        <f t="shared" si="28"/>
        <v>0</v>
      </c>
    </row>
    <row r="35" spans="1:17" ht="15.75" thickBot="1" x14ac:dyDescent="0.25">
      <c r="A35" s="43" t="s">
        <v>49</v>
      </c>
      <c r="B35" s="19">
        <v>0</v>
      </c>
      <c r="C35" s="19">
        <v>0</v>
      </c>
      <c r="D35" s="19">
        <v>0</v>
      </c>
      <c r="E35" s="21">
        <v>0</v>
      </c>
      <c r="F35" s="84">
        <f t="shared" si="20"/>
        <v>0</v>
      </c>
      <c r="G35" s="85">
        <f t="shared" si="21"/>
        <v>0</v>
      </c>
      <c r="H35" s="86">
        <f t="shared" si="22"/>
        <v>0</v>
      </c>
      <c r="I35" s="22"/>
      <c r="J35" s="12" t="str">
        <f t="shared" si="23"/>
        <v>Idrettslag 23</v>
      </c>
      <c r="K35" s="76">
        <f t="shared" si="24"/>
        <v>0</v>
      </c>
      <c r="L35" s="76">
        <f t="shared" si="25"/>
        <v>0</v>
      </c>
      <c r="M35" s="77">
        <f t="shared" si="11"/>
        <v>0</v>
      </c>
      <c r="N35" s="83">
        <f t="shared" si="26"/>
        <v>0</v>
      </c>
      <c r="O35" s="79">
        <f t="shared" si="12"/>
        <v>0</v>
      </c>
      <c r="P35" s="80">
        <f t="shared" si="27"/>
        <v>0</v>
      </c>
      <c r="Q35" s="81">
        <f t="shared" si="28"/>
        <v>0</v>
      </c>
    </row>
    <row r="36" spans="1:17" ht="15.75" thickBot="1" x14ac:dyDescent="0.25">
      <c r="A36" s="43" t="s">
        <v>50</v>
      </c>
      <c r="B36" s="19">
        <v>0</v>
      </c>
      <c r="C36" s="19">
        <v>0</v>
      </c>
      <c r="D36" s="19">
        <v>0</v>
      </c>
      <c r="E36" s="21">
        <v>0</v>
      </c>
      <c r="F36" s="84">
        <f t="shared" si="20"/>
        <v>0</v>
      </c>
      <c r="G36" s="85">
        <f t="shared" si="21"/>
        <v>0</v>
      </c>
      <c r="H36" s="86">
        <f t="shared" si="22"/>
        <v>0</v>
      </c>
      <c r="I36" s="22"/>
      <c r="J36" s="12" t="str">
        <f t="shared" si="23"/>
        <v>Idrettslag 24</v>
      </c>
      <c r="K36" s="76">
        <f t="shared" si="24"/>
        <v>0</v>
      </c>
      <c r="L36" s="76">
        <f t="shared" si="25"/>
        <v>0</v>
      </c>
      <c r="M36" s="77">
        <f t="shared" si="11"/>
        <v>0</v>
      </c>
      <c r="N36" s="83">
        <f t="shared" si="26"/>
        <v>0</v>
      </c>
      <c r="O36" s="79">
        <f t="shared" si="12"/>
        <v>0</v>
      </c>
      <c r="P36" s="80">
        <f t="shared" si="27"/>
        <v>0</v>
      </c>
      <c r="Q36" s="81">
        <f t="shared" si="28"/>
        <v>0</v>
      </c>
    </row>
    <row r="37" spans="1:17" ht="15.75" thickBot="1" x14ac:dyDescent="0.25">
      <c r="A37" s="43" t="s">
        <v>51</v>
      </c>
      <c r="B37" s="19">
        <v>0</v>
      </c>
      <c r="C37" s="19">
        <v>0</v>
      </c>
      <c r="D37" s="19">
        <v>0</v>
      </c>
      <c r="E37" s="21">
        <v>0</v>
      </c>
      <c r="F37" s="84">
        <f t="shared" si="20"/>
        <v>0</v>
      </c>
      <c r="G37" s="85">
        <f t="shared" si="21"/>
        <v>0</v>
      </c>
      <c r="H37" s="86">
        <f t="shared" si="22"/>
        <v>0</v>
      </c>
      <c r="I37" s="22"/>
      <c r="J37" s="12" t="str">
        <f t="shared" si="23"/>
        <v>Idrettslag 25</v>
      </c>
      <c r="K37" s="76">
        <f t="shared" si="24"/>
        <v>0</v>
      </c>
      <c r="L37" s="76">
        <f t="shared" si="25"/>
        <v>0</v>
      </c>
      <c r="M37" s="77">
        <f t="shared" si="11"/>
        <v>0</v>
      </c>
      <c r="N37" s="83">
        <f t="shared" si="26"/>
        <v>0</v>
      </c>
      <c r="O37" s="79">
        <f t="shared" si="12"/>
        <v>0</v>
      </c>
      <c r="P37" s="80">
        <f t="shared" si="27"/>
        <v>0</v>
      </c>
      <c r="Q37" s="81">
        <f t="shared" si="28"/>
        <v>0</v>
      </c>
    </row>
    <row r="38" spans="1:17" ht="15.75" thickBot="1" x14ac:dyDescent="0.25">
      <c r="A38" s="43" t="s">
        <v>52</v>
      </c>
      <c r="B38" s="19">
        <v>0</v>
      </c>
      <c r="C38" s="19">
        <v>0</v>
      </c>
      <c r="D38" s="19">
        <v>0</v>
      </c>
      <c r="E38" s="21">
        <v>0</v>
      </c>
      <c r="F38" s="84">
        <f t="shared" si="20"/>
        <v>0</v>
      </c>
      <c r="G38" s="85">
        <f t="shared" si="21"/>
        <v>0</v>
      </c>
      <c r="H38" s="86">
        <f t="shared" si="22"/>
        <v>0</v>
      </c>
      <c r="I38" s="22"/>
      <c r="J38" s="12" t="str">
        <f t="shared" si="23"/>
        <v>Idrettslag 26</v>
      </c>
      <c r="K38" s="76">
        <f t="shared" si="24"/>
        <v>0</v>
      </c>
      <c r="L38" s="76">
        <f t="shared" si="25"/>
        <v>0</v>
      </c>
      <c r="M38" s="77">
        <f t="shared" si="11"/>
        <v>0</v>
      </c>
      <c r="N38" s="83">
        <f t="shared" si="26"/>
        <v>0</v>
      </c>
      <c r="O38" s="79">
        <f t="shared" si="12"/>
        <v>0</v>
      </c>
      <c r="P38" s="80">
        <f t="shared" si="27"/>
        <v>0</v>
      </c>
      <c r="Q38" s="81">
        <f t="shared" si="28"/>
        <v>0</v>
      </c>
    </row>
    <row r="39" spans="1:17" ht="15.75" thickBot="1" x14ac:dyDescent="0.25">
      <c r="A39" s="43" t="s">
        <v>53</v>
      </c>
      <c r="B39" s="19">
        <v>0</v>
      </c>
      <c r="C39" s="19">
        <v>0</v>
      </c>
      <c r="D39" s="19">
        <v>0</v>
      </c>
      <c r="E39" s="21">
        <v>0</v>
      </c>
      <c r="F39" s="84">
        <f t="shared" si="20"/>
        <v>0</v>
      </c>
      <c r="G39" s="85">
        <f t="shared" si="21"/>
        <v>0</v>
      </c>
      <c r="H39" s="86">
        <f t="shared" si="22"/>
        <v>0</v>
      </c>
      <c r="I39" s="22"/>
      <c r="J39" s="12" t="str">
        <f t="shared" si="23"/>
        <v>Idrettslag 27</v>
      </c>
      <c r="K39" s="76">
        <f t="shared" si="24"/>
        <v>0</v>
      </c>
      <c r="L39" s="76">
        <f t="shared" si="25"/>
        <v>0</v>
      </c>
      <c r="M39" s="77">
        <f t="shared" si="11"/>
        <v>0</v>
      </c>
      <c r="N39" s="83">
        <f t="shared" si="26"/>
        <v>0</v>
      </c>
      <c r="O39" s="79">
        <f t="shared" si="12"/>
        <v>0</v>
      </c>
      <c r="P39" s="80">
        <f t="shared" si="27"/>
        <v>0</v>
      </c>
      <c r="Q39" s="81">
        <f t="shared" si="28"/>
        <v>0</v>
      </c>
    </row>
    <row r="40" spans="1:17" ht="15.75" thickBot="1" x14ac:dyDescent="0.25">
      <c r="A40" s="43" t="s">
        <v>54</v>
      </c>
      <c r="B40" s="19">
        <v>0</v>
      </c>
      <c r="C40" s="19">
        <v>0</v>
      </c>
      <c r="D40" s="19">
        <v>0</v>
      </c>
      <c r="E40" s="21">
        <v>0</v>
      </c>
      <c r="F40" s="84">
        <f t="shared" si="20"/>
        <v>0</v>
      </c>
      <c r="G40" s="85">
        <f t="shared" si="21"/>
        <v>0</v>
      </c>
      <c r="H40" s="86">
        <f t="shared" si="22"/>
        <v>0</v>
      </c>
      <c r="I40" s="22"/>
      <c r="J40" s="12" t="str">
        <f t="shared" si="23"/>
        <v>Idrettslag 28</v>
      </c>
      <c r="K40" s="76">
        <f t="shared" si="24"/>
        <v>0</v>
      </c>
      <c r="L40" s="76">
        <f t="shared" si="25"/>
        <v>0</v>
      </c>
      <c r="M40" s="77">
        <f t="shared" si="11"/>
        <v>0</v>
      </c>
      <c r="N40" s="83">
        <f t="shared" si="26"/>
        <v>0</v>
      </c>
      <c r="O40" s="79">
        <f t="shared" si="12"/>
        <v>0</v>
      </c>
      <c r="P40" s="80">
        <f t="shared" si="27"/>
        <v>0</v>
      </c>
      <c r="Q40" s="81">
        <f t="shared" si="28"/>
        <v>0</v>
      </c>
    </row>
    <row r="41" spans="1:17" ht="15.75" thickBot="1" x14ac:dyDescent="0.25">
      <c r="A41" s="43" t="s">
        <v>55</v>
      </c>
      <c r="B41" s="19">
        <v>0</v>
      </c>
      <c r="C41" s="19">
        <v>0</v>
      </c>
      <c r="D41" s="19">
        <v>0</v>
      </c>
      <c r="E41" s="21">
        <v>0</v>
      </c>
      <c r="F41" s="84">
        <f t="shared" si="20"/>
        <v>0</v>
      </c>
      <c r="G41" s="85">
        <f t="shared" si="21"/>
        <v>0</v>
      </c>
      <c r="H41" s="86">
        <f t="shared" si="22"/>
        <v>0</v>
      </c>
      <c r="I41" s="22"/>
      <c r="J41" s="12" t="str">
        <f t="shared" si="23"/>
        <v>Idrettslag 29</v>
      </c>
      <c r="K41" s="76">
        <f t="shared" si="24"/>
        <v>0</v>
      </c>
      <c r="L41" s="76">
        <f t="shared" si="25"/>
        <v>0</v>
      </c>
      <c r="M41" s="77">
        <f t="shared" si="11"/>
        <v>0</v>
      </c>
      <c r="N41" s="83">
        <f t="shared" si="26"/>
        <v>0</v>
      </c>
      <c r="O41" s="79">
        <f t="shared" si="12"/>
        <v>0</v>
      </c>
      <c r="P41" s="80">
        <f t="shared" si="27"/>
        <v>0</v>
      </c>
      <c r="Q41" s="81">
        <f t="shared" si="28"/>
        <v>0</v>
      </c>
    </row>
    <row r="42" spans="1:17" ht="15.75" thickBot="1" x14ac:dyDescent="0.25">
      <c r="A42" s="43" t="s">
        <v>56</v>
      </c>
      <c r="B42" s="19">
        <v>0</v>
      </c>
      <c r="C42" s="19">
        <v>0</v>
      </c>
      <c r="D42" s="19">
        <v>0</v>
      </c>
      <c r="E42" s="21">
        <v>0</v>
      </c>
      <c r="F42" s="84">
        <f t="shared" si="20"/>
        <v>0</v>
      </c>
      <c r="G42" s="85">
        <f t="shared" si="21"/>
        <v>0</v>
      </c>
      <c r="H42" s="86">
        <f t="shared" si="22"/>
        <v>0</v>
      </c>
      <c r="I42" s="22"/>
      <c r="J42" s="12" t="str">
        <f t="shared" si="23"/>
        <v>Idrettslag 30</v>
      </c>
      <c r="K42" s="76">
        <f t="shared" si="24"/>
        <v>0</v>
      </c>
      <c r="L42" s="76">
        <f t="shared" si="25"/>
        <v>0</v>
      </c>
      <c r="M42" s="77">
        <f t="shared" si="11"/>
        <v>0</v>
      </c>
      <c r="N42" s="83">
        <f t="shared" si="26"/>
        <v>0</v>
      </c>
      <c r="O42" s="79">
        <f t="shared" si="12"/>
        <v>0</v>
      </c>
      <c r="P42" s="80">
        <f t="shared" si="27"/>
        <v>0</v>
      </c>
      <c r="Q42" s="81">
        <f t="shared" si="28"/>
        <v>0</v>
      </c>
    </row>
    <row r="43" spans="1:17" ht="15.75" thickBot="1" x14ac:dyDescent="0.25">
      <c r="A43" s="43" t="s">
        <v>57</v>
      </c>
      <c r="B43" s="19">
        <v>0</v>
      </c>
      <c r="C43" s="19">
        <v>0</v>
      </c>
      <c r="D43" s="19">
        <v>0</v>
      </c>
      <c r="E43" s="21">
        <v>0</v>
      </c>
      <c r="F43" s="84">
        <f t="shared" si="20"/>
        <v>0</v>
      </c>
      <c r="G43" s="85">
        <f t="shared" si="21"/>
        <v>0</v>
      </c>
      <c r="H43" s="86">
        <f t="shared" si="22"/>
        <v>0</v>
      </c>
      <c r="I43" s="22"/>
      <c r="J43" s="12" t="str">
        <f t="shared" si="23"/>
        <v>Idrettslag 31</v>
      </c>
      <c r="K43" s="76">
        <f t="shared" si="24"/>
        <v>0</v>
      </c>
      <c r="L43" s="76">
        <f t="shared" si="25"/>
        <v>0</v>
      </c>
      <c r="M43" s="77">
        <f t="shared" si="11"/>
        <v>0</v>
      </c>
      <c r="N43" s="83">
        <f t="shared" si="26"/>
        <v>0</v>
      </c>
      <c r="O43" s="79">
        <f t="shared" si="12"/>
        <v>0</v>
      </c>
      <c r="P43" s="80">
        <f t="shared" si="27"/>
        <v>0</v>
      </c>
      <c r="Q43" s="81">
        <f t="shared" si="28"/>
        <v>0</v>
      </c>
    </row>
    <row r="44" spans="1:17" ht="15.75" thickBot="1" x14ac:dyDescent="0.25">
      <c r="A44" s="43" t="s">
        <v>58</v>
      </c>
      <c r="B44" s="19">
        <v>0</v>
      </c>
      <c r="C44" s="19">
        <v>0</v>
      </c>
      <c r="D44" s="19">
        <v>0</v>
      </c>
      <c r="E44" s="21">
        <v>0</v>
      </c>
      <c r="F44" s="84">
        <f t="shared" si="20"/>
        <v>0</v>
      </c>
      <c r="G44" s="85">
        <f t="shared" si="21"/>
        <v>0</v>
      </c>
      <c r="H44" s="86">
        <f t="shared" si="22"/>
        <v>0</v>
      </c>
      <c r="I44" s="22"/>
      <c r="J44" s="12" t="str">
        <f t="shared" si="23"/>
        <v>Idrettslag 32</v>
      </c>
      <c r="K44" s="76">
        <f t="shared" si="24"/>
        <v>0</v>
      </c>
      <c r="L44" s="76">
        <f t="shared" si="25"/>
        <v>0</v>
      </c>
      <c r="M44" s="77">
        <f t="shared" si="11"/>
        <v>0</v>
      </c>
      <c r="N44" s="83">
        <f t="shared" si="26"/>
        <v>0</v>
      </c>
      <c r="O44" s="79">
        <f t="shared" si="12"/>
        <v>0</v>
      </c>
      <c r="P44" s="80">
        <f t="shared" si="27"/>
        <v>0</v>
      </c>
      <c r="Q44" s="81">
        <f t="shared" si="28"/>
        <v>0</v>
      </c>
    </row>
    <row r="45" spans="1:17" ht="15.75" thickBot="1" x14ac:dyDescent="0.25">
      <c r="A45" s="43" t="s">
        <v>59</v>
      </c>
      <c r="B45" s="19">
        <v>0</v>
      </c>
      <c r="C45" s="19">
        <v>0</v>
      </c>
      <c r="D45" s="19">
        <v>0</v>
      </c>
      <c r="E45" s="21">
        <v>0</v>
      </c>
      <c r="F45" s="84">
        <f t="shared" si="20"/>
        <v>0</v>
      </c>
      <c r="G45" s="85">
        <f t="shared" si="21"/>
        <v>0</v>
      </c>
      <c r="H45" s="86">
        <f t="shared" si="22"/>
        <v>0</v>
      </c>
      <c r="I45" s="22"/>
      <c r="J45" s="12" t="str">
        <f t="shared" si="23"/>
        <v>Idrettslag 33</v>
      </c>
      <c r="K45" s="76">
        <f t="shared" si="24"/>
        <v>0</v>
      </c>
      <c r="L45" s="76">
        <f t="shared" si="25"/>
        <v>0</v>
      </c>
      <c r="M45" s="77">
        <f t="shared" si="11"/>
        <v>0</v>
      </c>
      <c r="N45" s="83">
        <f t="shared" si="26"/>
        <v>0</v>
      </c>
      <c r="O45" s="79">
        <f t="shared" si="12"/>
        <v>0</v>
      </c>
      <c r="P45" s="80">
        <f t="shared" si="27"/>
        <v>0</v>
      </c>
      <c r="Q45" s="81">
        <f t="shared" si="28"/>
        <v>0</v>
      </c>
    </row>
    <row r="46" spans="1:17" ht="15.75" thickBot="1" x14ac:dyDescent="0.25">
      <c r="A46" s="43" t="s">
        <v>60</v>
      </c>
      <c r="B46" s="19">
        <v>0</v>
      </c>
      <c r="C46" s="19">
        <v>0</v>
      </c>
      <c r="D46" s="19">
        <v>0</v>
      </c>
      <c r="E46" s="21">
        <v>0</v>
      </c>
      <c r="F46" s="84">
        <f t="shared" si="20"/>
        <v>0</v>
      </c>
      <c r="G46" s="85">
        <f t="shared" si="21"/>
        <v>0</v>
      </c>
      <c r="H46" s="86">
        <f t="shared" si="22"/>
        <v>0</v>
      </c>
      <c r="I46" s="22"/>
      <c r="J46" s="12" t="str">
        <f t="shared" si="23"/>
        <v>Idrettslag 34</v>
      </c>
      <c r="K46" s="76">
        <f t="shared" si="24"/>
        <v>0</v>
      </c>
      <c r="L46" s="76">
        <f t="shared" si="25"/>
        <v>0</v>
      </c>
      <c r="M46" s="77">
        <f t="shared" si="11"/>
        <v>0</v>
      </c>
      <c r="N46" s="83">
        <f t="shared" si="26"/>
        <v>0</v>
      </c>
      <c r="O46" s="79">
        <f t="shared" si="12"/>
        <v>0</v>
      </c>
      <c r="P46" s="80">
        <f t="shared" si="27"/>
        <v>0</v>
      </c>
      <c r="Q46" s="81">
        <f t="shared" si="28"/>
        <v>0</v>
      </c>
    </row>
    <row r="47" spans="1:17" ht="15.75" thickBot="1" x14ac:dyDescent="0.25">
      <c r="A47" s="43" t="s">
        <v>61</v>
      </c>
      <c r="B47" s="19">
        <v>0</v>
      </c>
      <c r="C47" s="19">
        <v>0</v>
      </c>
      <c r="D47" s="19">
        <v>0</v>
      </c>
      <c r="E47" s="21">
        <v>0</v>
      </c>
      <c r="F47" s="84">
        <f t="shared" si="20"/>
        <v>0</v>
      </c>
      <c r="G47" s="85">
        <f t="shared" si="21"/>
        <v>0</v>
      </c>
      <c r="H47" s="86">
        <f t="shared" si="22"/>
        <v>0</v>
      </c>
      <c r="I47" s="22"/>
      <c r="J47" s="12" t="str">
        <f t="shared" si="23"/>
        <v>Idrettslag 35</v>
      </c>
      <c r="K47" s="76">
        <f t="shared" si="24"/>
        <v>0</v>
      </c>
      <c r="L47" s="76">
        <f t="shared" si="25"/>
        <v>0</v>
      </c>
      <c r="M47" s="77">
        <f t="shared" si="11"/>
        <v>0</v>
      </c>
      <c r="N47" s="83">
        <f t="shared" si="26"/>
        <v>0</v>
      </c>
      <c r="O47" s="79">
        <f t="shared" si="12"/>
        <v>0</v>
      </c>
      <c r="P47" s="80">
        <f t="shared" si="27"/>
        <v>0</v>
      </c>
      <c r="Q47" s="81">
        <f t="shared" si="28"/>
        <v>0</v>
      </c>
    </row>
    <row r="48" spans="1:17" ht="15.75" thickBot="1" x14ac:dyDescent="0.25">
      <c r="A48" s="43" t="s">
        <v>62</v>
      </c>
      <c r="B48" s="19">
        <v>0</v>
      </c>
      <c r="C48" s="19">
        <v>0</v>
      </c>
      <c r="D48" s="19">
        <v>0</v>
      </c>
      <c r="E48" s="21">
        <v>0</v>
      </c>
      <c r="F48" s="84">
        <f t="shared" si="20"/>
        <v>0</v>
      </c>
      <c r="G48" s="85">
        <f t="shared" si="21"/>
        <v>0</v>
      </c>
      <c r="H48" s="86">
        <f t="shared" si="22"/>
        <v>0</v>
      </c>
      <c r="I48" s="22"/>
      <c r="J48" s="12" t="str">
        <f t="shared" si="23"/>
        <v>Idrettslag 36</v>
      </c>
      <c r="K48" s="76">
        <f t="shared" si="24"/>
        <v>0</v>
      </c>
      <c r="L48" s="76">
        <f t="shared" si="25"/>
        <v>0</v>
      </c>
      <c r="M48" s="77">
        <f t="shared" si="11"/>
        <v>0</v>
      </c>
      <c r="N48" s="83">
        <f t="shared" si="26"/>
        <v>0</v>
      </c>
      <c r="O48" s="79">
        <f t="shared" si="12"/>
        <v>0</v>
      </c>
      <c r="P48" s="80">
        <f t="shared" si="27"/>
        <v>0</v>
      </c>
      <c r="Q48" s="81">
        <f t="shared" si="28"/>
        <v>0</v>
      </c>
    </row>
    <row r="49" spans="1:37" ht="15.75" thickBot="1" x14ac:dyDescent="0.25">
      <c r="A49" s="43" t="s">
        <v>63</v>
      </c>
      <c r="B49" s="19">
        <v>0</v>
      </c>
      <c r="C49" s="19">
        <v>0</v>
      </c>
      <c r="D49" s="19">
        <v>0</v>
      </c>
      <c r="E49" s="21">
        <v>0</v>
      </c>
      <c r="F49" s="84">
        <f t="shared" si="20"/>
        <v>0</v>
      </c>
      <c r="G49" s="85">
        <f t="shared" si="21"/>
        <v>0</v>
      </c>
      <c r="H49" s="86">
        <f t="shared" si="22"/>
        <v>0</v>
      </c>
      <c r="I49" s="22"/>
      <c r="J49" s="12" t="str">
        <f t="shared" si="23"/>
        <v>Idrettslag 37</v>
      </c>
      <c r="K49" s="76">
        <f t="shared" si="24"/>
        <v>0</v>
      </c>
      <c r="L49" s="76">
        <f t="shared" si="25"/>
        <v>0</v>
      </c>
      <c r="M49" s="77">
        <f t="shared" si="11"/>
        <v>0</v>
      </c>
      <c r="N49" s="83">
        <f t="shared" si="26"/>
        <v>0</v>
      </c>
      <c r="O49" s="79">
        <f t="shared" si="12"/>
        <v>0</v>
      </c>
      <c r="P49" s="80">
        <f t="shared" si="27"/>
        <v>0</v>
      </c>
      <c r="Q49" s="81">
        <f t="shared" si="28"/>
        <v>0</v>
      </c>
    </row>
    <row r="50" spans="1:37" ht="15.75" thickBot="1" x14ac:dyDescent="0.25">
      <c r="A50" s="43" t="s">
        <v>64</v>
      </c>
      <c r="B50" s="19">
        <v>0</v>
      </c>
      <c r="C50" s="19">
        <v>0</v>
      </c>
      <c r="D50" s="19">
        <v>0</v>
      </c>
      <c r="E50" s="21">
        <v>0</v>
      </c>
      <c r="F50" s="84">
        <f t="shared" si="20"/>
        <v>0</v>
      </c>
      <c r="G50" s="85">
        <f t="shared" si="21"/>
        <v>0</v>
      </c>
      <c r="H50" s="86">
        <f t="shared" si="22"/>
        <v>0</v>
      </c>
      <c r="I50" s="22"/>
      <c r="J50" s="12" t="str">
        <f t="shared" si="23"/>
        <v>Idrettslag 38</v>
      </c>
      <c r="K50" s="76">
        <f t="shared" si="24"/>
        <v>0</v>
      </c>
      <c r="L50" s="76">
        <f t="shared" si="25"/>
        <v>0</v>
      </c>
      <c r="M50" s="77">
        <f t="shared" si="11"/>
        <v>0</v>
      </c>
      <c r="N50" s="83">
        <f t="shared" si="26"/>
        <v>0</v>
      </c>
      <c r="O50" s="79">
        <f t="shared" si="12"/>
        <v>0</v>
      </c>
      <c r="P50" s="80">
        <f t="shared" si="27"/>
        <v>0</v>
      </c>
      <c r="Q50" s="81">
        <f t="shared" si="28"/>
        <v>0</v>
      </c>
    </row>
    <row r="51" spans="1:37" ht="15.75" thickBot="1" x14ac:dyDescent="0.25">
      <c r="A51" s="43" t="s">
        <v>65</v>
      </c>
      <c r="B51" s="19">
        <v>0</v>
      </c>
      <c r="C51" s="19">
        <v>0</v>
      </c>
      <c r="D51" s="19">
        <v>0</v>
      </c>
      <c r="E51" s="21">
        <v>0</v>
      </c>
      <c r="F51" s="84">
        <f t="shared" si="20"/>
        <v>0</v>
      </c>
      <c r="G51" s="85">
        <f t="shared" si="21"/>
        <v>0</v>
      </c>
      <c r="H51" s="86">
        <f t="shared" si="22"/>
        <v>0</v>
      </c>
      <c r="I51" s="22"/>
      <c r="J51" s="12" t="str">
        <f t="shared" si="23"/>
        <v>Idrettslag 39</v>
      </c>
      <c r="K51" s="76">
        <f t="shared" si="24"/>
        <v>0</v>
      </c>
      <c r="L51" s="76">
        <f t="shared" si="25"/>
        <v>0</v>
      </c>
      <c r="M51" s="77">
        <f t="shared" si="11"/>
        <v>0</v>
      </c>
      <c r="N51" s="83">
        <f t="shared" si="26"/>
        <v>0</v>
      </c>
      <c r="O51" s="79">
        <f t="shared" si="12"/>
        <v>0</v>
      </c>
      <c r="P51" s="80">
        <f t="shared" si="27"/>
        <v>0</v>
      </c>
      <c r="Q51" s="81">
        <f t="shared" si="28"/>
        <v>0</v>
      </c>
    </row>
    <row r="52" spans="1:37" ht="15.75" thickBot="1" x14ac:dyDescent="0.25">
      <c r="A52" s="43" t="s">
        <v>66</v>
      </c>
      <c r="B52" s="19">
        <v>0</v>
      </c>
      <c r="C52" s="19">
        <v>0</v>
      </c>
      <c r="D52" s="19">
        <v>0</v>
      </c>
      <c r="E52" s="21">
        <v>0</v>
      </c>
      <c r="F52" s="84">
        <f t="shared" si="20"/>
        <v>0</v>
      </c>
      <c r="G52" s="85">
        <f t="shared" si="21"/>
        <v>0</v>
      </c>
      <c r="H52" s="86">
        <f t="shared" si="22"/>
        <v>0</v>
      </c>
      <c r="I52" s="22"/>
      <c r="J52" s="12" t="str">
        <f t="shared" si="23"/>
        <v>Idrettslag 40</v>
      </c>
      <c r="K52" s="76">
        <f t="shared" si="24"/>
        <v>0</v>
      </c>
      <c r="L52" s="76">
        <f t="shared" si="25"/>
        <v>0</v>
      </c>
      <c r="M52" s="77">
        <f t="shared" si="11"/>
        <v>0</v>
      </c>
      <c r="N52" s="83">
        <f t="shared" si="26"/>
        <v>0</v>
      </c>
      <c r="O52" s="79">
        <f t="shared" si="12"/>
        <v>0</v>
      </c>
      <c r="P52" s="80">
        <f t="shared" si="27"/>
        <v>0</v>
      </c>
      <c r="Q52" s="81">
        <f t="shared" si="28"/>
        <v>0</v>
      </c>
    </row>
    <row r="53" spans="1:37" x14ac:dyDescent="0.2">
      <c r="A53" s="24"/>
      <c r="B53" s="27"/>
      <c r="C53" s="27"/>
      <c r="D53" s="27"/>
      <c r="E53" s="28"/>
      <c r="F53" s="87"/>
      <c r="G53" s="88"/>
      <c r="H53" s="88"/>
      <c r="I53" s="22"/>
      <c r="J53" s="25"/>
      <c r="K53" s="89"/>
      <c r="L53" s="89"/>
      <c r="M53" s="90"/>
      <c r="N53" s="91"/>
      <c r="O53" s="92"/>
      <c r="P53" s="93"/>
      <c r="Q53" s="94"/>
    </row>
    <row r="54" spans="1:37" ht="15.75" thickBot="1" x14ac:dyDescent="0.25">
      <c r="A54" s="22"/>
      <c r="B54" s="22"/>
      <c r="C54" s="22"/>
      <c r="D54" s="22"/>
      <c r="E54" s="22"/>
      <c r="F54" s="22"/>
      <c r="G54" s="22"/>
      <c r="H54" s="132"/>
      <c r="I54" s="22"/>
      <c r="J54" s="13" t="s">
        <v>67</v>
      </c>
      <c r="K54" s="14">
        <f>SUM(K13:K53)</f>
        <v>381</v>
      </c>
      <c r="L54" s="14">
        <f>SUM(L13:L53)</f>
        <v>238</v>
      </c>
      <c r="M54" s="15">
        <f>SUM(M13:M53)</f>
        <v>357</v>
      </c>
      <c r="N54" s="26">
        <f>SUM(N13:N53)</f>
        <v>738</v>
      </c>
      <c r="O54" s="133">
        <f>SUM(O13:O22)</f>
        <v>1</v>
      </c>
      <c r="P54" s="135">
        <f>SUM(P13:P22)</f>
        <v>434426</v>
      </c>
      <c r="Q54" s="16">
        <f>SUM(Q13:Q52)</f>
        <v>434425</v>
      </c>
      <c r="S54" s="134"/>
    </row>
    <row r="57" spans="1:37" x14ac:dyDescent="0.2">
      <c r="A57" s="22"/>
      <c r="B57" s="17"/>
      <c r="C57" s="17"/>
      <c r="D57" s="17"/>
      <c r="E57" s="17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</row>
    <row r="58" spans="1:37" ht="15.75" x14ac:dyDescent="0.25">
      <c r="S58" s="153"/>
      <c r="T58" s="153"/>
      <c r="U58" s="153"/>
      <c r="V58" s="153"/>
      <c r="W58" s="153"/>
      <c r="X58" s="153"/>
      <c r="Y58" s="153"/>
      <c r="Z58" s="153"/>
      <c r="AA58" s="153"/>
      <c r="AB58" s="153"/>
      <c r="AC58" s="153"/>
      <c r="AD58" s="153"/>
      <c r="AE58" s="153"/>
      <c r="AF58" s="153"/>
      <c r="AG58" s="153"/>
      <c r="AH58" s="153"/>
      <c r="AI58" s="153"/>
      <c r="AJ58" s="153"/>
      <c r="AK58" s="153"/>
    </row>
    <row r="59" spans="1:37" x14ac:dyDescent="0.2">
      <c r="S59" s="154"/>
      <c r="T59" s="155"/>
      <c r="U59" s="155"/>
      <c r="V59" s="150" t="s">
        <v>116</v>
      </c>
      <c r="W59" s="151"/>
      <c r="X59" s="152" t="s">
        <v>117</v>
      </c>
      <c r="Y59" s="141"/>
      <c r="Z59" s="141"/>
      <c r="AA59" s="141"/>
      <c r="AB59" s="141"/>
      <c r="AC59" s="138"/>
      <c r="AD59" s="152" t="s">
        <v>13</v>
      </c>
      <c r="AE59" s="141"/>
      <c r="AF59" s="141"/>
      <c r="AG59" s="141"/>
      <c r="AH59" s="141"/>
      <c r="AI59" s="141"/>
      <c r="AJ59" s="138"/>
      <c r="AK59" s="144" t="s">
        <v>14</v>
      </c>
    </row>
    <row r="60" spans="1:37" ht="15.75" x14ac:dyDescent="0.25">
      <c r="S60" s="157"/>
      <c r="T60" s="153"/>
      <c r="U60" s="153"/>
      <c r="V60" s="146" t="s">
        <v>116</v>
      </c>
      <c r="W60" s="147"/>
      <c r="X60" s="156" t="s">
        <v>118</v>
      </c>
      <c r="Y60" s="156" t="s">
        <v>16</v>
      </c>
      <c r="Z60" s="156" t="s">
        <v>17</v>
      </c>
      <c r="AA60" s="156" t="s">
        <v>119</v>
      </c>
      <c r="AB60" s="156" t="s">
        <v>120</v>
      </c>
      <c r="AC60" s="156" t="s">
        <v>14</v>
      </c>
      <c r="AD60" s="156" t="s">
        <v>118</v>
      </c>
      <c r="AE60" s="156" t="s">
        <v>16</v>
      </c>
      <c r="AF60" s="144" t="s">
        <v>17</v>
      </c>
      <c r="AG60" s="138"/>
      <c r="AH60" s="156" t="s">
        <v>119</v>
      </c>
      <c r="AI60" s="156" t="s">
        <v>120</v>
      </c>
      <c r="AJ60" s="156" t="s">
        <v>14</v>
      </c>
      <c r="AK60" s="145"/>
    </row>
    <row r="61" spans="1:37" ht="38.25" x14ac:dyDescent="0.2">
      <c r="S61" s="137" t="s">
        <v>116</v>
      </c>
      <c r="T61" s="159" t="s">
        <v>121</v>
      </c>
      <c r="U61" s="159" t="s">
        <v>122</v>
      </c>
      <c r="V61" s="140" t="s">
        <v>116</v>
      </c>
      <c r="W61" s="138"/>
      <c r="X61" s="160">
        <v>20</v>
      </c>
      <c r="Y61" s="160">
        <v>192</v>
      </c>
      <c r="Z61" s="160">
        <v>93</v>
      </c>
      <c r="AA61" s="160">
        <v>29</v>
      </c>
      <c r="AB61" s="160">
        <v>234</v>
      </c>
      <c r="AC61" s="160">
        <v>568</v>
      </c>
      <c r="AD61" s="160">
        <v>27</v>
      </c>
      <c r="AE61" s="160">
        <v>189</v>
      </c>
      <c r="AF61" s="143">
        <v>145</v>
      </c>
      <c r="AG61" s="138"/>
      <c r="AH61" s="160">
        <v>41</v>
      </c>
      <c r="AI61" s="160">
        <v>417</v>
      </c>
      <c r="AJ61" s="160">
        <v>819</v>
      </c>
      <c r="AK61" s="160">
        <v>1387</v>
      </c>
    </row>
    <row r="62" spans="1:37" ht="25.5" x14ac:dyDescent="0.2">
      <c r="S62" s="148"/>
      <c r="T62" s="158" t="s">
        <v>123</v>
      </c>
      <c r="U62" s="158" t="s">
        <v>124</v>
      </c>
      <c r="V62" s="137" t="s">
        <v>125</v>
      </c>
      <c r="W62" s="138"/>
      <c r="X62" s="161">
        <v>6</v>
      </c>
      <c r="Y62" s="161">
        <v>9</v>
      </c>
      <c r="Z62" s="161">
        <v>0</v>
      </c>
      <c r="AA62" s="161">
        <v>1</v>
      </c>
      <c r="AB62" s="161">
        <v>20</v>
      </c>
      <c r="AC62" s="161">
        <v>36</v>
      </c>
      <c r="AD62" s="161">
        <v>17</v>
      </c>
      <c r="AE62" s="161">
        <v>8</v>
      </c>
      <c r="AF62" s="139">
        <v>5</v>
      </c>
      <c r="AG62" s="138"/>
      <c r="AH62" s="161">
        <v>0</v>
      </c>
      <c r="AI62" s="161">
        <v>29</v>
      </c>
      <c r="AJ62" s="161">
        <v>59</v>
      </c>
      <c r="AK62" s="160">
        <v>95</v>
      </c>
    </row>
    <row r="63" spans="1:37" ht="25.5" x14ac:dyDescent="0.2">
      <c r="S63" s="148"/>
      <c r="T63" s="158" t="s">
        <v>126</v>
      </c>
      <c r="U63" s="158" t="s">
        <v>127</v>
      </c>
      <c r="V63" s="137" t="s">
        <v>125</v>
      </c>
      <c r="W63" s="138"/>
      <c r="X63" s="161">
        <v>0</v>
      </c>
      <c r="Y63" s="161">
        <v>2</v>
      </c>
      <c r="Z63" s="161">
        <v>2</v>
      </c>
      <c r="AA63" s="161">
        <v>1</v>
      </c>
      <c r="AB63" s="161">
        <v>18</v>
      </c>
      <c r="AC63" s="161">
        <v>23</v>
      </c>
      <c r="AD63" s="161">
        <v>0</v>
      </c>
      <c r="AE63" s="161">
        <v>7</v>
      </c>
      <c r="AF63" s="139">
        <v>39</v>
      </c>
      <c r="AG63" s="138"/>
      <c r="AH63" s="161">
        <v>8</v>
      </c>
      <c r="AI63" s="161">
        <v>82</v>
      </c>
      <c r="AJ63" s="161">
        <v>136</v>
      </c>
      <c r="AK63" s="160">
        <v>159</v>
      </c>
    </row>
    <row r="64" spans="1:37" ht="25.5" x14ac:dyDescent="0.2">
      <c r="S64" s="148"/>
      <c r="T64" s="158" t="s">
        <v>128</v>
      </c>
      <c r="U64" s="158" t="s">
        <v>129</v>
      </c>
      <c r="V64" s="137" t="s">
        <v>125</v>
      </c>
      <c r="W64" s="138"/>
      <c r="X64" s="161">
        <v>3</v>
      </c>
      <c r="Y64" s="161">
        <v>115</v>
      </c>
      <c r="Z64" s="161">
        <v>71</v>
      </c>
      <c r="AA64" s="161">
        <v>17</v>
      </c>
      <c r="AB64" s="161">
        <v>125</v>
      </c>
      <c r="AC64" s="161">
        <v>331</v>
      </c>
      <c r="AD64" s="161">
        <v>2</v>
      </c>
      <c r="AE64" s="161">
        <v>134</v>
      </c>
      <c r="AF64" s="139">
        <v>88</v>
      </c>
      <c r="AG64" s="138"/>
      <c r="AH64" s="161">
        <v>14</v>
      </c>
      <c r="AI64" s="161">
        <v>158</v>
      </c>
      <c r="AJ64" s="161">
        <v>396</v>
      </c>
      <c r="AK64" s="160">
        <v>727</v>
      </c>
    </row>
    <row r="65" spans="19:37" ht="25.5" x14ac:dyDescent="0.2">
      <c r="S65" s="148"/>
      <c r="T65" s="158" t="s">
        <v>130</v>
      </c>
      <c r="U65" s="158" t="s">
        <v>131</v>
      </c>
      <c r="V65" s="137" t="s">
        <v>125</v>
      </c>
      <c r="W65" s="138"/>
      <c r="X65" s="161">
        <v>2</v>
      </c>
      <c r="Y65" s="161">
        <v>12</v>
      </c>
      <c r="Z65" s="161">
        <v>7</v>
      </c>
      <c r="AA65" s="161">
        <v>4</v>
      </c>
      <c r="AB65" s="161">
        <v>8</v>
      </c>
      <c r="AC65" s="161">
        <v>33</v>
      </c>
      <c r="AD65" s="161">
        <v>4</v>
      </c>
      <c r="AE65" s="161">
        <v>12</v>
      </c>
      <c r="AF65" s="139">
        <v>7</v>
      </c>
      <c r="AG65" s="138"/>
      <c r="AH65" s="161">
        <v>3</v>
      </c>
      <c r="AI65" s="161">
        <v>8</v>
      </c>
      <c r="AJ65" s="161">
        <v>34</v>
      </c>
      <c r="AK65" s="160">
        <v>67</v>
      </c>
    </row>
    <row r="66" spans="19:37" ht="38.25" x14ac:dyDescent="0.2">
      <c r="S66" s="148"/>
      <c r="T66" s="158" t="s">
        <v>132</v>
      </c>
      <c r="U66" s="158" t="s">
        <v>133</v>
      </c>
      <c r="V66" s="137" t="s">
        <v>125</v>
      </c>
      <c r="W66" s="138"/>
      <c r="X66" s="161">
        <v>0</v>
      </c>
      <c r="Y66" s="161">
        <v>0</v>
      </c>
      <c r="Z66" s="161">
        <v>0</v>
      </c>
      <c r="AA66" s="161">
        <v>0</v>
      </c>
      <c r="AB66" s="161">
        <v>1</v>
      </c>
      <c r="AC66" s="161">
        <v>1</v>
      </c>
      <c r="AD66" s="161">
        <v>0</v>
      </c>
      <c r="AE66" s="161">
        <v>1</v>
      </c>
      <c r="AF66" s="139">
        <v>0</v>
      </c>
      <c r="AG66" s="138"/>
      <c r="AH66" s="161">
        <v>0</v>
      </c>
      <c r="AI66" s="161">
        <v>1</v>
      </c>
      <c r="AJ66" s="161">
        <v>2</v>
      </c>
      <c r="AK66" s="160">
        <v>3</v>
      </c>
    </row>
    <row r="67" spans="19:37" ht="38.25" x14ac:dyDescent="0.2">
      <c r="S67" s="148"/>
      <c r="T67" s="158" t="s">
        <v>134</v>
      </c>
      <c r="U67" s="158" t="s">
        <v>135</v>
      </c>
      <c r="V67" s="137" t="s">
        <v>125</v>
      </c>
      <c r="W67" s="138"/>
      <c r="X67" s="161">
        <v>0</v>
      </c>
      <c r="Y67" s="161">
        <v>0</v>
      </c>
      <c r="Z67" s="161">
        <v>0</v>
      </c>
      <c r="AA67" s="161">
        <v>1</v>
      </c>
      <c r="AB67" s="161">
        <v>3</v>
      </c>
      <c r="AC67" s="161">
        <v>4</v>
      </c>
      <c r="AD67" s="161">
        <v>0</v>
      </c>
      <c r="AE67" s="161">
        <v>10</v>
      </c>
      <c r="AF67" s="139">
        <v>2</v>
      </c>
      <c r="AG67" s="138"/>
      <c r="AH67" s="161">
        <v>0</v>
      </c>
      <c r="AI67" s="161">
        <v>7</v>
      </c>
      <c r="AJ67" s="161">
        <v>19</v>
      </c>
      <c r="AK67" s="160">
        <v>23</v>
      </c>
    </row>
    <row r="68" spans="19:37" ht="38.25" x14ac:dyDescent="0.2">
      <c r="S68" s="148"/>
      <c r="T68" s="158" t="s">
        <v>136</v>
      </c>
      <c r="U68" s="158" t="s">
        <v>137</v>
      </c>
      <c r="V68" s="137" t="s">
        <v>125</v>
      </c>
      <c r="W68" s="138"/>
      <c r="X68" s="161">
        <v>2</v>
      </c>
      <c r="Y68" s="161">
        <v>4</v>
      </c>
      <c r="Z68" s="161">
        <v>3</v>
      </c>
      <c r="AA68" s="161">
        <v>2</v>
      </c>
      <c r="AB68" s="161">
        <v>11</v>
      </c>
      <c r="AC68" s="161">
        <v>22</v>
      </c>
      <c r="AD68" s="161">
        <v>0</v>
      </c>
      <c r="AE68" s="161">
        <v>7</v>
      </c>
      <c r="AF68" s="139">
        <v>2</v>
      </c>
      <c r="AG68" s="138"/>
      <c r="AH68" s="161">
        <v>2</v>
      </c>
      <c r="AI68" s="161">
        <v>18</v>
      </c>
      <c r="AJ68" s="161">
        <v>29</v>
      </c>
      <c r="AK68" s="160">
        <v>51</v>
      </c>
    </row>
    <row r="69" spans="19:37" ht="25.5" x14ac:dyDescent="0.2">
      <c r="S69" s="148"/>
      <c r="T69" s="158" t="s">
        <v>138</v>
      </c>
      <c r="U69" s="158" t="s">
        <v>139</v>
      </c>
      <c r="V69" s="137" t="s">
        <v>125</v>
      </c>
      <c r="W69" s="138"/>
      <c r="X69" s="161">
        <v>0</v>
      </c>
      <c r="Y69" s="161">
        <v>0</v>
      </c>
      <c r="Z69" s="161">
        <v>0</v>
      </c>
      <c r="AA69" s="161">
        <v>0</v>
      </c>
      <c r="AB69" s="161">
        <v>1</v>
      </c>
      <c r="AC69" s="161">
        <v>1</v>
      </c>
      <c r="AD69" s="161">
        <v>0</v>
      </c>
      <c r="AE69" s="161">
        <v>0</v>
      </c>
      <c r="AF69" s="139">
        <v>0</v>
      </c>
      <c r="AG69" s="138"/>
      <c r="AH69" s="161">
        <v>1</v>
      </c>
      <c r="AI69" s="161">
        <v>24</v>
      </c>
      <c r="AJ69" s="161">
        <v>25</v>
      </c>
      <c r="AK69" s="160">
        <v>26</v>
      </c>
    </row>
    <row r="70" spans="19:37" ht="38.25" x14ac:dyDescent="0.2">
      <c r="S70" s="148"/>
      <c r="T70" s="158" t="s">
        <v>140</v>
      </c>
      <c r="U70" s="158" t="s">
        <v>141</v>
      </c>
      <c r="V70" s="137" t="s">
        <v>125</v>
      </c>
      <c r="W70" s="138"/>
      <c r="X70" s="161">
        <v>0</v>
      </c>
      <c r="Y70" s="161">
        <v>0</v>
      </c>
      <c r="Z70" s="161">
        <v>0</v>
      </c>
      <c r="AA70" s="161">
        <v>0</v>
      </c>
      <c r="AB70" s="161">
        <v>4</v>
      </c>
      <c r="AC70" s="161">
        <v>4</v>
      </c>
      <c r="AD70" s="161">
        <v>0</v>
      </c>
      <c r="AE70" s="161">
        <v>0</v>
      </c>
      <c r="AF70" s="139">
        <v>1</v>
      </c>
      <c r="AG70" s="138"/>
      <c r="AH70" s="161">
        <v>0</v>
      </c>
      <c r="AI70" s="161">
        <v>27</v>
      </c>
      <c r="AJ70" s="161">
        <v>28</v>
      </c>
      <c r="AK70" s="160">
        <v>32</v>
      </c>
    </row>
    <row r="71" spans="19:37" ht="25.5" x14ac:dyDescent="0.2">
      <c r="S71" s="149"/>
      <c r="T71" s="158" t="s">
        <v>142</v>
      </c>
      <c r="U71" s="158" t="s">
        <v>143</v>
      </c>
      <c r="V71" s="137" t="s">
        <v>125</v>
      </c>
      <c r="W71" s="138"/>
      <c r="X71" s="161">
        <v>7</v>
      </c>
      <c r="Y71" s="161">
        <v>50</v>
      </c>
      <c r="Z71" s="161">
        <v>10</v>
      </c>
      <c r="AA71" s="161">
        <v>3</v>
      </c>
      <c r="AB71" s="161">
        <v>43</v>
      </c>
      <c r="AC71" s="161">
        <v>113</v>
      </c>
      <c r="AD71" s="161">
        <v>4</v>
      </c>
      <c r="AE71" s="161">
        <v>10</v>
      </c>
      <c r="AF71" s="139">
        <v>1</v>
      </c>
      <c r="AG71" s="138"/>
      <c r="AH71" s="161">
        <v>13</v>
      </c>
      <c r="AI71" s="161">
        <v>63</v>
      </c>
      <c r="AJ71" s="161">
        <v>91</v>
      </c>
      <c r="AK71" s="160">
        <v>204</v>
      </c>
    </row>
    <row r="72" spans="19:37" x14ac:dyDescent="0.2">
      <c r="S72" s="140" t="s">
        <v>122</v>
      </c>
      <c r="T72" s="141"/>
      <c r="U72" s="138"/>
      <c r="V72" s="142" t="s">
        <v>116</v>
      </c>
      <c r="W72" s="138"/>
      <c r="X72" s="160">
        <v>20</v>
      </c>
      <c r="Y72" s="160">
        <v>192</v>
      </c>
      <c r="Z72" s="160">
        <v>93</v>
      </c>
      <c r="AA72" s="160">
        <v>29</v>
      </c>
      <c r="AB72" s="160">
        <v>234</v>
      </c>
      <c r="AC72" s="160">
        <v>568</v>
      </c>
      <c r="AD72" s="160">
        <v>27</v>
      </c>
      <c r="AE72" s="160">
        <v>189</v>
      </c>
      <c r="AF72" s="143">
        <v>145</v>
      </c>
      <c r="AG72" s="138"/>
      <c r="AH72" s="160">
        <v>41</v>
      </c>
      <c r="AI72" s="160">
        <v>417</v>
      </c>
      <c r="AJ72" s="160">
        <v>819</v>
      </c>
      <c r="AK72" s="160">
        <v>1387</v>
      </c>
    </row>
  </sheetData>
  <mergeCells count="34">
    <mergeCell ref="V59:W59"/>
    <mergeCell ref="X59:AC59"/>
    <mergeCell ref="AD59:AJ59"/>
    <mergeCell ref="AK59:AK60"/>
    <mergeCell ref="V60:W60"/>
    <mergeCell ref="AF60:AG60"/>
    <mergeCell ref="S61:S71"/>
    <mergeCell ref="V61:W61"/>
    <mergeCell ref="AF61:AG61"/>
    <mergeCell ref="V62:W62"/>
    <mergeCell ref="AF62:AG62"/>
    <mergeCell ref="V63:W63"/>
    <mergeCell ref="AF63:AG63"/>
    <mergeCell ref="V64:W64"/>
    <mergeCell ref="AF64:AG64"/>
    <mergeCell ref="V65:W65"/>
    <mergeCell ref="AF65:AG65"/>
    <mergeCell ref="V66:W66"/>
    <mergeCell ref="AF66:AG66"/>
    <mergeCell ref="V67:W67"/>
    <mergeCell ref="AF67:AG67"/>
    <mergeCell ref="V68:W68"/>
    <mergeCell ref="AF68:AG68"/>
    <mergeCell ref="V69:W69"/>
    <mergeCell ref="AF69:AG69"/>
    <mergeCell ref="V70:W70"/>
    <mergeCell ref="AF70:AG70"/>
    <mergeCell ref="V71:W71"/>
    <mergeCell ref="AF71:AG71"/>
    <mergeCell ref="S72:U72"/>
    <mergeCell ref="V72:W72"/>
    <mergeCell ref="AF72:AG72"/>
    <mergeCell ref="B10:C10"/>
    <mergeCell ref="A3:J3"/>
  </mergeCells>
  <hyperlinks>
    <hyperlink ref="W22" r:id="rId1" display="Sauda Idrettsråd (10/10)" xr:uid="{00000000-0004-0000-0000-000000000000}"/>
    <hyperlink ref="W23" r:id="rId2" display="Idrettslaget Ny Von*" xr:uid="{00000000-0004-0000-0000-000001000000}"/>
    <hyperlink ref="W24" r:id="rId3" display="Sauda Golfklubb*" xr:uid="{00000000-0004-0000-0000-000002000000}"/>
    <hyperlink ref="W25" r:id="rId4" display="Sauda Idrettslag" xr:uid="{00000000-0004-0000-0000-000003000000}"/>
    <hyperlink ref="W26" r:id="rId5" display="Sauda klatreklubb*" xr:uid="{00000000-0004-0000-0000-000004000000}"/>
    <hyperlink ref="W27" r:id="rId6" display="Sauda Makotokai karateklubb*" xr:uid="{00000000-0004-0000-0000-000005000000}"/>
    <hyperlink ref="W28" r:id="rId7" display="Sauda Motorsportklubb*" xr:uid="{00000000-0004-0000-0000-000006000000}"/>
    <hyperlink ref="W29" r:id="rId8" display="Sauda Orienteringsklubb*" xr:uid="{00000000-0004-0000-0000-000007000000}"/>
    <hyperlink ref="W30" r:id="rId9" display="Sauda Pistolklubb*" xr:uid="{00000000-0004-0000-0000-000008000000}"/>
    <hyperlink ref="W31" r:id="rId10" display="Sauda Sykkelklubb*" xr:uid="{00000000-0004-0000-0000-000009000000}"/>
    <hyperlink ref="W32" r:id="rId11" display="Sauda Turnforening" xr:uid="{00000000-0004-0000-0000-00000A000000}"/>
    <hyperlink ref="U61" r:id="rId12" xr:uid="{00000000-0004-0000-0000-000000000000}"/>
    <hyperlink ref="U62" r:id="rId13" xr:uid="{00000000-0004-0000-0000-000001000000}"/>
    <hyperlink ref="U63" r:id="rId14" xr:uid="{00000000-0004-0000-0000-000002000000}"/>
    <hyperlink ref="U64" r:id="rId15" xr:uid="{00000000-0004-0000-0000-000003000000}"/>
    <hyperlink ref="U65" r:id="rId16" xr:uid="{00000000-0004-0000-0000-000004000000}"/>
    <hyperlink ref="U66" r:id="rId17" xr:uid="{00000000-0004-0000-0000-000005000000}"/>
    <hyperlink ref="U67" r:id="rId18" xr:uid="{00000000-0004-0000-0000-000006000000}"/>
    <hyperlink ref="U68" r:id="rId19" xr:uid="{00000000-0004-0000-0000-000007000000}"/>
    <hyperlink ref="U69" r:id="rId20" xr:uid="{00000000-0004-0000-0000-000008000000}"/>
    <hyperlink ref="U70" r:id="rId21" xr:uid="{00000000-0004-0000-0000-000009000000}"/>
    <hyperlink ref="U71" r:id="rId22" xr:uid="{00000000-0004-0000-0000-00000A000000}"/>
  </hyperlinks>
  <pageMargins left="0.31496062992125984" right="0" top="0.74803149606299213" bottom="0.74803149606299213" header="0.31496062992125984" footer="0.31496062992125984"/>
  <pageSetup paperSize="9" scale="87" fitToWidth="2" orientation="portrait" r:id="rId23"/>
  <legacyDrawing r:id="rId24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A5584-37FA-4EE2-8549-64AC012CF70F}">
  <sheetPr>
    <pageSetUpPr fitToPage="1"/>
  </sheetPr>
  <dimension ref="A1:N69"/>
  <sheetViews>
    <sheetView zoomScale="70" zoomScaleNormal="70" workbookViewId="0">
      <selection activeCell="L28" sqref="L28"/>
    </sheetView>
  </sheetViews>
  <sheetFormatPr baseColWidth="10" defaultColWidth="11.42578125" defaultRowHeight="15" x14ac:dyDescent="0.2"/>
  <cols>
    <col min="1" max="1" width="27.140625" style="29" customWidth="1"/>
    <col min="2" max="2" width="12.140625" style="29" customWidth="1"/>
    <col min="3" max="3" width="10.85546875" style="29" bestFit="1" customWidth="1"/>
    <col min="4" max="4" width="11.42578125" style="29"/>
    <col min="5" max="5" width="14.5703125" style="29" bestFit="1" customWidth="1"/>
    <col min="6" max="6" width="17.5703125" style="29" bestFit="1" customWidth="1"/>
    <col min="7" max="7" width="28.7109375" style="29" customWidth="1"/>
    <col min="8" max="8" width="17.7109375" style="29" bestFit="1" customWidth="1"/>
    <col min="9" max="9" width="15.7109375" style="29" bestFit="1" customWidth="1"/>
    <col min="10" max="10" width="21.140625" style="29" customWidth="1"/>
    <col min="11" max="11" width="17.7109375" style="29" customWidth="1"/>
    <col min="12" max="12" width="15.28515625" style="29" bestFit="1" customWidth="1"/>
    <col min="13" max="16384" width="11.42578125" style="29"/>
  </cols>
  <sheetData>
    <row r="1" spans="1:13" x14ac:dyDescent="0.2">
      <c r="A1" s="1" t="s">
        <v>68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</row>
    <row r="2" spans="1:13" ht="15.75" thickBot="1" x14ac:dyDescent="0.25">
      <c r="A2" s="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</row>
    <row r="3" spans="1:13" s="30" customFormat="1" ht="18" x14ac:dyDescent="0.25">
      <c r="A3" s="22" t="s">
        <v>69</v>
      </c>
      <c r="G3" s="95" t="s">
        <v>70</v>
      </c>
      <c r="H3" s="96">
        <f>L7</f>
        <v>99000</v>
      </c>
      <c r="I3" s="40"/>
      <c r="J3" s="52" t="s">
        <v>2</v>
      </c>
      <c r="L3" s="53">
        <v>100000</v>
      </c>
    </row>
    <row r="4" spans="1:13" s="30" customFormat="1" x14ac:dyDescent="0.2">
      <c r="A4" s="22" t="s">
        <v>71</v>
      </c>
      <c r="G4" s="33" t="s">
        <v>72</v>
      </c>
      <c r="H4" s="97">
        <f>H3/3</f>
        <v>33000</v>
      </c>
      <c r="I4" s="40"/>
      <c r="J4" s="22" t="s">
        <v>4</v>
      </c>
      <c r="L4" s="22">
        <f>L3*5%</f>
        <v>5000</v>
      </c>
    </row>
    <row r="5" spans="1:13" s="30" customFormat="1" x14ac:dyDescent="0.2">
      <c r="A5" s="22" t="s">
        <v>73</v>
      </c>
      <c r="G5" s="33" t="s">
        <v>74</v>
      </c>
      <c r="H5" s="97">
        <f>H3/3</f>
        <v>33000</v>
      </c>
      <c r="I5" s="98"/>
      <c r="J5" s="22" t="s">
        <v>75</v>
      </c>
      <c r="L5" s="57">
        <v>1000</v>
      </c>
    </row>
    <row r="6" spans="1:13" x14ac:dyDescent="0.2">
      <c r="A6" s="1"/>
      <c r="B6" s="30"/>
      <c r="C6" s="30"/>
      <c r="D6" s="30"/>
      <c r="E6" s="30"/>
      <c r="F6" s="30"/>
      <c r="G6" s="33" t="s">
        <v>76</v>
      </c>
      <c r="H6" s="97">
        <f>H3/3</f>
        <v>33000</v>
      </c>
      <c r="I6" s="98"/>
      <c r="J6" s="22" t="s">
        <v>7</v>
      </c>
      <c r="K6" s="30"/>
      <c r="L6" s="30"/>
      <c r="M6" s="57"/>
    </row>
    <row r="7" spans="1:13" x14ac:dyDescent="0.2">
      <c r="A7" s="30" t="s">
        <v>77</v>
      </c>
      <c r="B7" s="30"/>
      <c r="C7" s="30"/>
      <c r="D7" s="30"/>
      <c r="E7" s="30"/>
      <c r="F7" s="30"/>
      <c r="G7" s="33"/>
      <c r="H7" s="97"/>
      <c r="I7" s="98"/>
      <c r="J7" s="22" t="s">
        <v>8</v>
      </c>
      <c r="K7" s="30"/>
      <c r="L7" s="59">
        <f>L3-L5</f>
        <v>99000</v>
      </c>
      <c r="M7" s="30"/>
    </row>
    <row r="8" spans="1:13" x14ac:dyDescent="0.2">
      <c r="A8" s="37" t="s">
        <v>78</v>
      </c>
      <c r="B8" s="30"/>
      <c r="C8" s="30"/>
      <c r="D8" s="30"/>
      <c r="E8" s="30"/>
      <c r="F8" s="30"/>
      <c r="G8" s="31" t="s">
        <v>79</v>
      </c>
      <c r="H8" s="99">
        <f>F67</f>
        <v>0</v>
      </c>
      <c r="I8" s="98"/>
      <c r="J8" s="30"/>
      <c r="K8" s="30"/>
      <c r="L8" s="30"/>
      <c r="M8" s="30"/>
    </row>
    <row r="9" spans="1:13" x14ac:dyDescent="0.2">
      <c r="A9" s="37" t="s">
        <v>80</v>
      </c>
      <c r="B9" s="30"/>
      <c r="C9" s="30"/>
      <c r="D9" s="30"/>
      <c r="E9" s="30"/>
      <c r="F9" s="30"/>
      <c r="G9" s="31" t="s">
        <v>81</v>
      </c>
      <c r="H9" s="100">
        <v>12000</v>
      </c>
      <c r="I9" s="98"/>
      <c r="J9" s="30"/>
      <c r="K9" s="30"/>
      <c r="L9" s="30"/>
      <c r="M9" s="30"/>
    </row>
    <row r="10" spans="1:13" x14ac:dyDescent="0.2">
      <c r="A10" s="37" t="s">
        <v>82</v>
      </c>
      <c r="B10" s="30"/>
      <c r="C10" s="30"/>
      <c r="D10" s="30"/>
      <c r="E10" s="30"/>
      <c r="F10" s="30"/>
      <c r="G10" s="31" t="s">
        <v>83</v>
      </c>
      <c r="H10" s="99">
        <f>G67</f>
        <v>0</v>
      </c>
      <c r="I10" s="98"/>
      <c r="J10" s="30"/>
      <c r="K10" s="30"/>
      <c r="L10" s="30"/>
      <c r="M10" s="30"/>
    </row>
    <row r="11" spans="1:13" x14ac:dyDescent="0.2">
      <c r="A11" s="39" t="s">
        <v>84</v>
      </c>
      <c r="B11" s="30"/>
      <c r="C11" s="30"/>
      <c r="D11" s="30"/>
      <c r="E11" s="30"/>
      <c r="F11" s="30"/>
      <c r="G11" s="31" t="s">
        <v>85</v>
      </c>
      <c r="H11" s="99">
        <f>H67</f>
        <v>0</v>
      </c>
      <c r="I11" s="98"/>
      <c r="J11" s="30"/>
      <c r="K11" s="30"/>
      <c r="L11" s="30"/>
      <c r="M11" s="30"/>
    </row>
    <row r="12" spans="1:13" x14ac:dyDescent="0.2">
      <c r="A12" s="39" t="s">
        <v>86</v>
      </c>
      <c r="B12" s="30"/>
      <c r="C12" s="30"/>
      <c r="D12" s="30"/>
      <c r="E12" s="30"/>
      <c r="F12" s="30"/>
      <c r="G12" s="31" t="s">
        <v>87</v>
      </c>
      <c r="H12" s="99">
        <f>I67</f>
        <v>0</v>
      </c>
      <c r="I12" s="98"/>
      <c r="J12" s="30"/>
      <c r="K12" s="30"/>
      <c r="L12" s="30"/>
      <c r="M12" s="30"/>
    </row>
    <row r="13" spans="1:13" x14ac:dyDescent="0.2">
      <c r="A13" s="38" t="s">
        <v>88</v>
      </c>
      <c r="B13" s="40"/>
      <c r="C13" s="40"/>
      <c r="D13" s="40"/>
      <c r="E13" s="30"/>
      <c r="F13" s="30"/>
      <c r="G13" s="31" t="s">
        <v>89</v>
      </c>
      <c r="H13" s="100">
        <v>2000</v>
      </c>
      <c r="I13" s="98"/>
      <c r="J13" s="101"/>
      <c r="K13" s="30"/>
      <c r="L13" s="30"/>
      <c r="M13" s="30"/>
    </row>
    <row r="14" spans="1:13" x14ac:dyDescent="0.2">
      <c r="A14" s="38" t="s">
        <v>90</v>
      </c>
      <c r="B14" s="40"/>
      <c r="C14" s="40"/>
      <c r="D14" s="40"/>
      <c r="E14" s="30"/>
      <c r="F14" s="30"/>
      <c r="G14" s="31" t="s">
        <v>91</v>
      </c>
      <c r="H14" s="99">
        <f>SUM(H8:H13)</f>
        <v>14000</v>
      </c>
      <c r="I14" s="40"/>
      <c r="J14" s="101"/>
      <c r="K14" s="30"/>
      <c r="L14" s="30"/>
      <c r="M14" s="30"/>
    </row>
    <row r="15" spans="1:13" ht="28.5" customHeight="1" x14ac:dyDescent="0.2">
      <c r="A15" s="129" t="s">
        <v>92</v>
      </c>
      <c r="B15" s="130"/>
      <c r="C15" s="130"/>
      <c r="D15" s="130"/>
      <c r="E15" s="130"/>
      <c r="F15" s="131"/>
      <c r="G15" s="35" t="s">
        <v>93</v>
      </c>
      <c r="H15" s="36">
        <f>H6-H14</f>
        <v>19000</v>
      </c>
      <c r="I15" s="40"/>
      <c r="J15" s="101"/>
      <c r="K15" s="30"/>
      <c r="L15" s="30"/>
      <c r="M15" s="30"/>
    </row>
    <row r="16" spans="1:13" x14ac:dyDescent="0.2">
      <c r="A16" s="38" t="s">
        <v>94</v>
      </c>
      <c r="B16" s="40"/>
      <c r="C16" s="40"/>
      <c r="D16" s="40"/>
      <c r="E16" s="30"/>
      <c r="F16" s="30"/>
      <c r="G16" s="31"/>
      <c r="H16" s="99"/>
      <c r="I16" s="40"/>
      <c r="J16" s="101"/>
      <c r="K16" s="30"/>
      <c r="L16" s="30"/>
      <c r="M16" s="30"/>
    </row>
    <row r="17" spans="1:14" x14ac:dyDescent="0.2">
      <c r="A17" s="37" t="s">
        <v>95</v>
      </c>
      <c r="B17" s="40"/>
      <c r="C17" s="40"/>
      <c r="D17" s="40"/>
      <c r="E17" s="30"/>
      <c r="F17" s="30"/>
      <c r="G17" s="31" t="s">
        <v>96</v>
      </c>
      <c r="H17" s="99">
        <f>H5+H9</f>
        <v>45000</v>
      </c>
      <c r="I17" s="40" t="s">
        <v>97</v>
      </c>
      <c r="J17" s="101"/>
      <c r="K17" s="30"/>
      <c r="L17" s="30"/>
      <c r="M17" s="30"/>
      <c r="N17" s="30"/>
    </row>
    <row r="18" spans="1:14" ht="15.75" thickBot="1" x14ac:dyDescent="0.25">
      <c r="A18" s="37"/>
      <c r="B18" s="40"/>
      <c r="C18" s="40"/>
      <c r="D18" s="40"/>
      <c r="E18" s="30"/>
      <c r="F18" s="30"/>
      <c r="G18" s="34" t="s">
        <v>98</v>
      </c>
      <c r="H18" s="102">
        <f>H4+H13</f>
        <v>35000</v>
      </c>
      <c r="I18" s="40" t="s">
        <v>99</v>
      </c>
      <c r="J18" s="103"/>
      <c r="K18" s="30"/>
      <c r="L18" s="30"/>
      <c r="M18" s="30"/>
      <c r="N18" s="30"/>
    </row>
    <row r="19" spans="1:14" x14ac:dyDescent="0.2">
      <c r="A19" s="30"/>
      <c r="B19" s="40"/>
      <c r="C19" s="40"/>
      <c r="D19" s="40"/>
      <c r="E19" s="30"/>
      <c r="F19" s="30"/>
      <c r="G19" s="30"/>
      <c r="H19" s="30"/>
      <c r="I19" s="30"/>
      <c r="J19" s="103"/>
      <c r="K19" s="30"/>
      <c r="L19" s="30"/>
      <c r="M19" s="30"/>
      <c r="N19" s="30"/>
    </row>
    <row r="20" spans="1:14" x14ac:dyDescent="0.2">
      <c r="A20" s="30" t="s">
        <v>100</v>
      </c>
      <c r="B20" s="40"/>
      <c r="C20" s="40"/>
      <c r="D20" s="40"/>
      <c r="E20" s="30"/>
      <c r="F20" s="30"/>
      <c r="G20" s="30"/>
      <c r="H20" s="30"/>
      <c r="I20" s="30"/>
      <c r="J20" s="103"/>
      <c r="K20" s="30"/>
      <c r="L20" s="30"/>
      <c r="M20" s="30"/>
      <c r="N20" s="30"/>
    </row>
    <row r="21" spans="1:14" x14ac:dyDescent="0.2">
      <c r="A21" s="30" t="s">
        <v>101</v>
      </c>
      <c r="B21" s="40"/>
      <c r="C21" s="40"/>
      <c r="D21" s="40"/>
      <c r="E21" s="40"/>
      <c r="F21" s="104"/>
      <c r="G21" s="30"/>
      <c r="H21" s="30"/>
      <c r="I21" s="30"/>
      <c r="J21" s="40"/>
      <c r="K21" s="30"/>
      <c r="L21" s="30"/>
      <c r="M21" s="30"/>
      <c r="N21" s="30"/>
    </row>
    <row r="22" spans="1:14" x14ac:dyDescent="0.2">
      <c r="A22" s="30"/>
      <c r="B22" s="40"/>
      <c r="C22" s="40"/>
      <c r="D22" s="40"/>
      <c r="E22" s="40"/>
      <c r="F22" s="104"/>
      <c r="G22" s="30"/>
      <c r="H22" s="30"/>
      <c r="I22" s="30"/>
      <c r="J22" s="40"/>
      <c r="K22" s="30"/>
      <c r="L22" s="30"/>
      <c r="M22" s="30"/>
      <c r="N22" s="30"/>
    </row>
    <row r="23" spans="1:14" x14ac:dyDescent="0.2">
      <c r="A23" s="1" t="s">
        <v>102</v>
      </c>
      <c r="B23" s="40"/>
      <c r="C23" s="40"/>
      <c r="D23" s="40"/>
      <c r="E23" s="40"/>
      <c r="F23" s="40"/>
      <c r="G23" s="40"/>
      <c r="H23" s="40"/>
      <c r="I23" s="40"/>
      <c r="J23" s="40"/>
      <c r="K23" s="30"/>
      <c r="L23" s="30"/>
      <c r="M23" s="30"/>
      <c r="N23" s="30"/>
    </row>
    <row r="24" spans="1:14" ht="15.75" thickBot="1" x14ac:dyDescent="0.25">
      <c r="A24" s="40"/>
      <c r="B24" s="105"/>
      <c r="C24" s="105"/>
      <c r="D24" s="40"/>
      <c r="E24" s="40"/>
      <c r="F24" s="40"/>
      <c r="G24" s="40"/>
      <c r="H24" s="40"/>
      <c r="I24" s="40"/>
      <c r="J24" s="40"/>
      <c r="K24" s="30"/>
      <c r="L24" s="30"/>
      <c r="M24" s="30"/>
      <c r="N24" s="30"/>
    </row>
    <row r="25" spans="1:14" x14ac:dyDescent="0.2">
      <c r="A25" s="106" t="s">
        <v>28</v>
      </c>
      <c r="B25" s="107" t="s">
        <v>21</v>
      </c>
      <c r="C25" s="108" t="s">
        <v>22</v>
      </c>
      <c r="D25" s="40"/>
      <c r="E25" s="109"/>
      <c r="F25" s="32" t="s">
        <v>79</v>
      </c>
      <c r="G25" s="32" t="s">
        <v>83</v>
      </c>
      <c r="H25" s="32" t="s">
        <v>85</v>
      </c>
      <c r="I25" s="32" t="s">
        <v>87</v>
      </c>
      <c r="J25" s="110" t="s">
        <v>98</v>
      </c>
      <c r="K25" s="110" t="s">
        <v>96</v>
      </c>
      <c r="L25" s="41" t="s">
        <v>103</v>
      </c>
      <c r="M25" s="30"/>
      <c r="N25" s="30"/>
    </row>
    <row r="26" spans="1:14" x14ac:dyDescent="0.2">
      <c r="A26" s="111"/>
      <c r="B26" s="112"/>
      <c r="C26" s="112"/>
      <c r="D26" s="113"/>
      <c r="E26" s="31"/>
      <c r="F26" s="114"/>
      <c r="G26" s="114"/>
      <c r="H26" s="114"/>
      <c r="I26" s="114"/>
      <c r="J26" s="115"/>
      <c r="K26" s="115"/>
      <c r="L26" s="116"/>
      <c r="M26" s="30"/>
      <c r="N26" s="30"/>
    </row>
    <row r="27" spans="1:14" x14ac:dyDescent="0.2">
      <c r="A27" s="117" t="s">
        <v>104</v>
      </c>
      <c r="B27" s="118">
        <v>8</v>
      </c>
      <c r="C27" s="118">
        <v>8</v>
      </c>
      <c r="D27" s="98"/>
      <c r="E27" s="44" t="str">
        <f t="shared" ref="E27:E64" si="0">A27</f>
        <v>Sauda skytterlag</v>
      </c>
      <c r="F27" s="119"/>
      <c r="G27" s="120"/>
      <c r="H27" s="120"/>
      <c r="I27" s="120"/>
      <c r="J27" s="121">
        <f t="shared" ref="J27:J66" si="1">IF(B27=0,0,$H$18/$B$67*B27)</f>
        <v>9032.2580645161288</v>
      </c>
      <c r="K27" s="121">
        <f t="shared" ref="K27:K66" si="2">IF(C27=0,0,$H$17/$C$67*C27)</f>
        <v>16363.636363636364</v>
      </c>
      <c r="L27" s="122">
        <f t="shared" ref="L27:L31" si="3">ROUND(SUM(F27:K27),0)</f>
        <v>25396</v>
      </c>
      <c r="M27" s="30"/>
      <c r="N27" s="30"/>
    </row>
    <row r="28" spans="1:14" x14ac:dyDescent="0.2">
      <c r="A28" s="117" t="s">
        <v>105</v>
      </c>
      <c r="B28" s="118">
        <v>23</v>
      </c>
      <c r="C28" s="118">
        <v>14</v>
      </c>
      <c r="D28" s="98"/>
      <c r="E28" s="44" t="str">
        <f t="shared" si="0"/>
        <v>Sauda klatreklubb</v>
      </c>
      <c r="F28" s="119">
        <v>0</v>
      </c>
      <c r="G28" s="120">
        <v>0</v>
      </c>
      <c r="H28" s="120">
        <v>0</v>
      </c>
      <c r="I28" s="120">
        <v>0</v>
      </c>
      <c r="J28" s="121">
        <f t="shared" si="1"/>
        <v>25967.741935483871</v>
      </c>
      <c r="K28" s="121">
        <f t="shared" si="2"/>
        <v>28636.363636363636</v>
      </c>
      <c r="L28" s="122">
        <f>ROUND(SUM(F28:K28),0)</f>
        <v>54604</v>
      </c>
      <c r="M28" s="123"/>
      <c r="N28" s="124"/>
    </row>
    <row r="29" spans="1:14" x14ac:dyDescent="0.2">
      <c r="A29" s="117" t="s">
        <v>29</v>
      </c>
      <c r="B29" s="118">
        <v>0</v>
      </c>
      <c r="C29" s="118">
        <v>0</v>
      </c>
      <c r="D29" s="98"/>
      <c r="E29" s="44" t="str">
        <f t="shared" si="0"/>
        <v>Idrettslag 3</v>
      </c>
      <c r="F29" s="119">
        <v>0</v>
      </c>
      <c r="G29" s="120">
        <v>0</v>
      </c>
      <c r="H29" s="120">
        <v>0</v>
      </c>
      <c r="I29" s="120">
        <v>0</v>
      </c>
      <c r="J29" s="121">
        <f t="shared" si="1"/>
        <v>0</v>
      </c>
      <c r="K29" s="121">
        <f t="shared" si="2"/>
        <v>0</v>
      </c>
      <c r="L29" s="122">
        <f t="shared" si="3"/>
        <v>0</v>
      </c>
      <c r="M29" s="123"/>
      <c r="N29" s="124"/>
    </row>
    <row r="30" spans="1:14" x14ac:dyDescent="0.2">
      <c r="A30" s="117" t="s">
        <v>30</v>
      </c>
      <c r="B30" s="118">
        <v>0</v>
      </c>
      <c r="C30" s="118">
        <v>0</v>
      </c>
      <c r="D30" s="98"/>
      <c r="E30" s="44" t="str">
        <f t="shared" si="0"/>
        <v>Idrettslag 4</v>
      </c>
      <c r="F30" s="119"/>
      <c r="G30" s="120"/>
      <c r="H30" s="120"/>
      <c r="I30" s="120"/>
      <c r="J30" s="121">
        <f t="shared" si="1"/>
        <v>0</v>
      </c>
      <c r="K30" s="121">
        <f t="shared" si="2"/>
        <v>0</v>
      </c>
      <c r="L30" s="122">
        <f t="shared" si="3"/>
        <v>0</v>
      </c>
      <c r="M30" s="123"/>
      <c r="N30" s="124"/>
    </row>
    <row r="31" spans="1:14" x14ac:dyDescent="0.2">
      <c r="A31" s="117" t="s">
        <v>31</v>
      </c>
      <c r="B31" s="118"/>
      <c r="C31" s="118"/>
      <c r="D31" s="98"/>
      <c r="E31" s="44" t="str">
        <f t="shared" si="0"/>
        <v>Idrettslag 5</v>
      </c>
      <c r="F31" s="119"/>
      <c r="G31" s="120"/>
      <c r="H31" s="120"/>
      <c r="I31" s="120"/>
      <c r="J31" s="121">
        <f t="shared" si="1"/>
        <v>0</v>
      </c>
      <c r="K31" s="121">
        <f t="shared" si="2"/>
        <v>0</v>
      </c>
      <c r="L31" s="122">
        <f t="shared" si="3"/>
        <v>0</v>
      </c>
      <c r="M31" s="123"/>
      <c r="N31" s="124"/>
    </row>
    <row r="32" spans="1:14" x14ac:dyDescent="0.2">
      <c r="A32" s="117" t="s">
        <v>32</v>
      </c>
      <c r="B32" s="118"/>
      <c r="C32" s="118"/>
      <c r="D32" s="98"/>
      <c r="E32" s="44" t="str">
        <f t="shared" si="0"/>
        <v>Idrettslag 6</v>
      </c>
      <c r="F32" s="119"/>
      <c r="G32" s="120"/>
      <c r="H32" s="120"/>
      <c r="I32" s="120"/>
      <c r="J32" s="121">
        <f t="shared" si="1"/>
        <v>0</v>
      </c>
      <c r="K32" s="121">
        <f t="shared" si="2"/>
        <v>0</v>
      </c>
      <c r="L32" s="122">
        <f>ROUND(SUM(F32:K32),0)</f>
        <v>0</v>
      </c>
      <c r="M32" s="123"/>
      <c r="N32" s="124"/>
    </row>
    <row r="33" spans="1:12" x14ac:dyDescent="0.2">
      <c r="A33" s="117" t="s">
        <v>33</v>
      </c>
      <c r="B33" s="118"/>
      <c r="C33" s="118"/>
      <c r="D33" s="98"/>
      <c r="E33" s="44" t="str">
        <f t="shared" si="0"/>
        <v>Idrettslag 7</v>
      </c>
      <c r="F33" s="119"/>
      <c r="G33" s="120"/>
      <c r="H33" s="120"/>
      <c r="I33" s="120"/>
      <c r="J33" s="121">
        <f t="shared" si="1"/>
        <v>0</v>
      </c>
      <c r="K33" s="121">
        <f t="shared" si="2"/>
        <v>0</v>
      </c>
      <c r="L33" s="122">
        <f t="shared" ref="L33:L66" si="4">ROUND(SUM(F33:K33),0)</f>
        <v>0</v>
      </c>
    </row>
    <row r="34" spans="1:12" x14ac:dyDescent="0.2">
      <c r="A34" s="117" t="s">
        <v>34</v>
      </c>
      <c r="B34" s="118"/>
      <c r="C34" s="118"/>
      <c r="D34" s="98"/>
      <c r="E34" s="44" t="str">
        <f t="shared" si="0"/>
        <v>Idrettslag 8</v>
      </c>
      <c r="F34" s="119"/>
      <c r="G34" s="120"/>
      <c r="H34" s="120"/>
      <c r="I34" s="120"/>
      <c r="J34" s="121">
        <f t="shared" si="1"/>
        <v>0</v>
      </c>
      <c r="K34" s="121">
        <f t="shared" si="2"/>
        <v>0</v>
      </c>
      <c r="L34" s="122">
        <f t="shared" si="4"/>
        <v>0</v>
      </c>
    </row>
    <row r="35" spans="1:12" x14ac:dyDescent="0.2">
      <c r="A35" s="117" t="s">
        <v>35</v>
      </c>
      <c r="B35" s="118"/>
      <c r="C35" s="118"/>
      <c r="D35" s="98"/>
      <c r="E35" s="44" t="str">
        <f t="shared" si="0"/>
        <v>Idrettslag 9</v>
      </c>
      <c r="F35" s="119"/>
      <c r="G35" s="120"/>
      <c r="H35" s="120"/>
      <c r="I35" s="120"/>
      <c r="J35" s="121">
        <f t="shared" si="1"/>
        <v>0</v>
      </c>
      <c r="K35" s="121">
        <f t="shared" si="2"/>
        <v>0</v>
      </c>
      <c r="L35" s="122">
        <f t="shared" si="4"/>
        <v>0</v>
      </c>
    </row>
    <row r="36" spans="1:12" x14ac:dyDescent="0.2">
      <c r="A36" s="117" t="s">
        <v>36</v>
      </c>
      <c r="B36" s="118"/>
      <c r="C36" s="118"/>
      <c r="D36" s="98"/>
      <c r="E36" s="44" t="str">
        <f t="shared" si="0"/>
        <v>Idrettslag 10</v>
      </c>
      <c r="F36" s="119"/>
      <c r="G36" s="120"/>
      <c r="H36" s="120"/>
      <c r="I36" s="120"/>
      <c r="J36" s="121">
        <f t="shared" si="1"/>
        <v>0</v>
      </c>
      <c r="K36" s="121">
        <f t="shared" si="2"/>
        <v>0</v>
      </c>
      <c r="L36" s="122">
        <f t="shared" si="4"/>
        <v>0</v>
      </c>
    </row>
    <row r="37" spans="1:12" x14ac:dyDescent="0.2">
      <c r="A37" s="117" t="s">
        <v>37</v>
      </c>
      <c r="B37" s="118"/>
      <c r="C37" s="118"/>
      <c r="D37" s="98"/>
      <c r="E37" s="44" t="str">
        <f t="shared" si="0"/>
        <v>Idrettslag 11</v>
      </c>
      <c r="F37" s="119"/>
      <c r="G37" s="120"/>
      <c r="H37" s="120"/>
      <c r="I37" s="120"/>
      <c r="J37" s="121">
        <f t="shared" si="1"/>
        <v>0</v>
      </c>
      <c r="K37" s="121">
        <f t="shared" si="2"/>
        <v>0</v>
      </c>
      <c r="L37" s="122">
        <f t="shared" si="4"/>
        <v>0</v>
      </c>
    </row>
    <row r="38" spans="1:12" x14ac:dyDescent="0.2">
      <c r="A38" s="117" t="s">
        <v>38</v>
      </c>
      <c r="B38" s="118"/>
      <c r="C38" s="118"/>
      <c r="D38" s="98"/>
      <c r="E38" s="44" t="str">
        <f t="shared" si="0"/>
        <v>Idrettslag 12</v>
      </c>
      <c r="F38" s="119"/>
      <c r="G38" s="120"/>
      <c r="H38" s="120"/>
      <c r="I38" s="120"/>
      <c r="J38" s="121">
        <f t="shared" si="1"/>
        <v>0</v>
      </c>
      <c r="K38" s="121">
        <f t="shared" si="2"/>
        <v>0</v>
      </c>
      <c r="L38" s="122">
        <f t="shared" si="4"/>
        <v>0</v>
      </c>
    </row>
    <row r="39" spans="1:12" x14ac:dyDescent="0.2">
      <c r="A39" s="117" t="s">
        <v>39</v>
      </c>
      <c r="B39" s="118"/>
      <c r="C39" s="118"/>
      <c r="D39" s="98"/>
      <c r="E39" s="44" t="str">
        <f t="shared" si="0"/>
        <v>Idrettslag 13</v>
      </c>
      <c r="F39" s="119"/>
      <c r="G39" s="120"/>
      <c r="H39" s="120"/>
      <c r="I39" s="120"/>
      <c r="J39" s="121">
        <f t="shared" si="1"/>
        <v>0</v>
      </c>
      <c r="K39" s="121">
        <f t="shared" si="2"/>
        <v>0</v>
      </c>
      <c r="L39" s="122">
        <f t="shared" si="4"/>
        <v>0</v>
      </c>
    </row>
    <row r="40" spans="1:12" x14ac:dyDescent="0.2">
      <c r="A40" s="117" t="s">
        <v>40</v>
      </c>
      <c r="B40" s="118"/>
      <c r="C40" s="118"/>
      <c r="D40" s="98"/>
      <c r="E40" s="44" t="str">
        <f t="shared" si="0"/>
        <v>Idrettslag 14</v>
      </c>
      <c r="F40" s="119"/>
      <c r="G40" s="120"/>
      <c r="H40" s="120"/>
      <c r="I40" s="120"/>
      <c r="J40" s="121">
        <f t="shared" si="1"/>
        <v>0</v>
      </c>
      <c r="K40" s="121">
        <f t="shared" si="2"/>
        <v>0</v>
      </c>
      <c r="L40" s="122">
        <f t="shared" si="4"/>
        <v>0</v>
      </c>
    </row>
    <row r="41" spans="1:12" x14ac:dyDescent="0.2">
      <c r="A41" s="117" t="s">
        <v>41</v>
      </c>
      <c r="B41" s="118"/>
      <c r="C41" s="118"/>
      <c r="D41" s="98"/>
      <c r="E41" s="44" t="str">
        <f t="shared" si="0"/>
        <v>Idrettslag 15</v>
      </c>
      <c r="F41" s="119"/>
      <c r="G41" s="120"/>
      <c r="H41" s="120"/>
      <c r="I41" s="120"/>
      <c r="J41" s="121">
        <f t="shared" si="1"/>
        <v>0</v>
      </c>
      <c r="K41" s="121">
        <f t="shared" si="2"/>
        <v>0</v>
      </c>
      <c r="L41" s="122">
        <f t="shared" si="4"/>
        <v>0</v>
      </c>
    </row>
    <row r="42" spans="1:12" x14ac:dyDescent="0.2">
      <c r="A42" s="117" t="s">
        <v>42</v>
      </c>
      <c r="B42" s="118"/>
      <c r="C42" s="118"/>
      <c r="D42" s="98"/>
      <c r="E42" s="44" t="str">
        <f t="shared" si="0"/>
        <v>Idrettslag 16</v>
      </c>
      <c r="F42" s="119"/>
      <c r="G42" s="120"/>
      <c r="H42" s="120"/>
      <c r="I42" s="120"/>
      <c r="J42" s="121">
        <f t="shared" si="1"/>
        <v>0</v>
      </c>
      <c r="K42" s="121">
        <f t="shared" si="2"/>
        <v>0</v>
      </c>
      <c r="L42" s="122">
        <f t="shared" si="4"/>
        <v>0</v>
      </c>
    </row>
    <row r="43" spans="1:12" x14ac:dyDescent="0.2">
      <c r="A43" s="117" t="s">
        <v>43</v>
      </c>
      <c r="B43" s="118"/>
      <c r="C43" s="118"/>
      <c r="D43" s="98"/>
      <c r="E43" s="44" t="str">
        <f t="shared" si="0"/>
        <v>Idrettslag 17</v>
      </c>
      <c r="F43" s="119"/>
      <c r="G43" s="120"/>
      <c r="H43" s="120"/>
      <c r="I43" s="120"/>
      <c r="J43" s="121">
        <f t="shared" si="1"/>
        <v>0</v>
      </c>
      <c r="K43" s="121">
        <f t="shared" si="2"/>
        <v>0</v>
      </c>
      <c r="L43" s="122">
        <f t="shared" si="4"/>
        <v>0</v>
      </c>
    </row>
    <row r="44" spans="1:12" x14ac:dyDescent="0.2">
      <c r="A44" s="117" t="s">
        <v>44</v>
      </c>
      <c r="B44" s="118"/>
      <c r="C44" s="118"/>
      <c r="D44" s="98"/>
      <c r="E44" s="44" t="str">
        <f t="shared" si="0"/>
        <v>Idrettslag 18</v>
      </c>
      <c r="F44" s="119"/>
      <c r="G44" s="120"/>
      <c r="H44" s="120"/>
      <c r="I44" s="120"/>
      <c r="J44" s="121">
        <f t="shared" si="1"/>
        <v>0</v>
      </c>
      <c r="K44" s="121">
        <f t="shared" si="2"/>
        <v>0</v>
      </c>
      <c r="L44" s="122">
        <f t="shared" si="4"/>
        <v>0</v>
      </c>
    </row>
    <row r="45" spans="1:12" x14ac:dyDescent="0.2">
      <c r="A45" s="117" t="s">
        <v>45</v>
      </c>
      <c r="B45" s="118"/>
      <c r="C45" s="118"/>
      <c r="D45" s="98"/>
      <c r="E45" s="44" t="str">
        <f t="shared" si="0"/>
        <v>Idrettslag 19</v>
      </c>
      <c r="F45" s="119"/>
      <c r="G45" s="120"/>
      <c r="H45" s="120"/>
      <c r="I45" s="120"/>
      <c r="J45" s="121">
        <f t="shared" si="1"/>
        <v>0</v>
      </c>
      <c r="K45" s="121">
        <f t="shared" si="2"/>
        <v>0</v>
      </c>
      <c r="L45" s="122">
        <f t="shared" si="4"/>
        <v>0</v>
      </c>
    </row>
    <row r="46" spans="1:12" x14ac:dyDescent="0.2">
      <c r="A46" s="117" t="s">
        <v>46</v>
      </c>
      <c r="B46" s="118"/>
      <c r="C46" s="118"/>
      <c r="D46" s="98"/>
      <c r="E46" s="44" t="str">
        <f t="shared" si="0"/>
        <v>Idrettslag 20</v>
      </c>
      <c r="F46" s="119"/>
      <c r="G46" s="120"/>
      <c r="H46" s="120"/>
      <c r="I46" s="120"/>
      <c r="J46" s="121">
        <f t="shared" si="1"/>
        <v>0</v>
      </c>
      <c r="K46" s="121">
        <f t="shared" si="2"/>
        <v>0</v>
      </c>
      <c r="L46" s="122">
        <f t="shared" si="4"/>
        <v>0</v>
      </c>
    </row>
    <row r="47" spans="1:12" x14ac:dyDescent="0.2">
      <c r="A47" s="117" t="s">
        <v>47</v>
      </c>
      <c r="B47" s="118"/>
      <c r="C47" s="118"/>
      <c r="D47" s="98"/>
      <c r="E47" s="44" t="str">
        <f t="shared" si="0"/>
        <v>Idrettslag 21</v>
      </c>
      <c r="F47" s="125"/>
      <c r="G47" s="120"/>
      <c r="H47" s="120"/>
      <c r="I47" s="120"/>
      <c r="J47" s="121">
        <f t="shared" si="1"/>
        <v>0</v>
      </c>
      <c r="K47" s="121">
        <f t="shared" si="2"/>
        <v>0</v>
      </c>
      <c r="L47" s="122">
        <f t="shared" si="4"/>
        <v>0</v>
      </c>
    </row>
    <row r="48" spans="1:12" x14ac:dyDescent="0.2">
      <c r="A48" s="117" t="s">
        <v>48</v>
      </c>
      <c r="B48" s="118"/>
      <c r="C48" s="118"/>
      <c r="D48" s="98"/>
      <c r="E48" s="44" t="str">
        <f t="shared" si="0"/>
        <v>Idrettslag 22</v>
      </c>
      <c r="F48" s="125"/>
      <c r="G48" s="120"/>
      <c r="H48" s="120"/>
      <c r="I48" s="120"/>
      <c r="J48" s="121">
        <f t="shared" si="1"/>
        <v>0</v>
      </c>
      <c r="K48" s="121">
        <f t="shared" si="2"/>
        <v>0</v>
      </c>
      <c r="L48" s="122">
        <f t="shared" si="4"/>
        <v>0</v>
      </c>
    </row>
    <row r="49" spans="1:12" x14ac:dyDescent="0.2">
      <c r="A49" s="117" t="s">
        <v>49</v>
      </c>
      <c r="B49" s="118"/>
      <c r="C49" s="118"/>
      <c r="D49" s="98"/>
      <c r="E49" s="44" t="str">
        <f t="shared" si="0"/>
        <v>Idrettslag 23</v>
      </c>
      <c r="F49" s="125"/>
      <c r="G49" s="120"/>
      <c r="H49" s="120"/>
      <c r="I49" s="120"/>
      <c r="J49" s="121">
        <f t="shared" si="1"/>
        <v>0</v>
      </c>
      <c r="K49" s="121">
        <f t="shared" si="2"/>
        <v>0</v>
      </c>
      <c r="L49" s="122">
        <f t="shared" si="4"/>
        <v>0</v>
      </c>
    </row>
    <row r="50" spans="1:12" x14ac:dyDescent="0.2">
      <c r="A50" s="117" t="s">
        <v>50</v>
      </c>
      <c r="B50" s="118"/>
      <c r="C50" s="118"/>
      <c r="D50" s="98"/>
      <c r="E50" s="44" t="str">
        <f t="shared" si="0"/>
        <v>Idrettslag 24</v>
      </c>
      <c r="F50" s="125"/>
      <c r="G50" s="120"/>
      <c r="H50" s="120"/>
      <c r="I50" s="120"/>
      <c r="J50" s="121">
        <f t="shared" si="1"/>
        <v>0</v>
      </c>
      <c r="K50" s="121">
        <f t="shared" si="2"/>
        <v>0</v>
      </c>
      <c r="L50" s="122">
        <f t="shared" si="4"/>
        <v>0</v>
      </c>
    </row>
    <row r="51" spans="1:12" x14ac:dyDescent="0.2">
      <c r="A51" s="117" t="s">
        <v>51</v>
      </c>
      <c r="B51" s="118"/>
      <c r="C51" s="118"/>
      <c r="D51" s="98"/>
      <c r="E51" s="44" t="str">
        <f t="shared" si="0"/>
        <v>Idrettslag 25</v>
      </c>
      <c r="F51" s="125"/>
      <c r="G51" s="120"/>
      <c r="H51" s="120"/>
      <c r="I51" s="120"/>
      <c r="J51" s="121">
        <f t="shared" si="1"/>
        <v>0</v>
      </c>
      <c r="K51" s="121">
        <f t="shared" si="2"/>
        <v>0</v>
      </c>
      <c r="L51" s="122">
        <f t="shared" si="4"/>
        <v>0</v>
      </c>
    </row>
    <row r="52" spans="1:12" x14ac:dyDescent="0.2">
      <c r="A52" s="117" t="s">
        <v>52</v>
      </c>
      <c r="B52" s="118"/>
      <c r="C52" s="118"/>
      <c r="D52" s="98"/>
      <c r="E52" s="44" t="str">
        <f t="shared" si="0"/>
        <v>Idrettslag 26</v>
      </c>
      <c r="F52" s="125"/>
      <c r="G52" s="120"/>
      <c r="H52" s="120"/>
      <c r="I52" s="120"/>
      <c r="J52" s="121">
        <f t="shared" si="1"/>
        <v>0</v>
      </c>
      <c r="K52" s="121">
        <f t="shared" si="2"/>
        <v>0</v>
      </c>
      <c r="L52" s="122">
        <f t="shared" si="4"/>
        <v>0</v>
      </c>
    </row>
    <row r="53" spans="1:12" x14ac:dyDescent="0.2">
      <c r="A53" s="117" t="s">
        <v>53</v>
      </c>
      <c r="B53" s="118"/>
      <c r="C53" s="118"/>
      <c r="D53" s="98"/>
      <c r="E53" s="44" t="str">
        <f t="shared" si="0"/>
        <v>Idrettslag 27</v>
      </c>
      <c r="F53" s="125"/>
      <c r="G53" s="120"/>
      <c r="H53" s="120"/>
      <c r="I53" s="120"/>
      <c r="J53" s="121">
        <f t="shared" si="1"/>
        <v>0</v>
      </c>
      <c r="K53" s="121">
        <f t="shared" si="2"/>
        <v>0</v>
      </c>
      <c r="L53" s="122">
        <f t="shared" si="4"/>
        <v>0</v>
      </c>
    </row>
    <row r="54" spans="1:12" x14ac:dyDescent="0.2">
      <c r="A54" s="117" t="s">
        <v>54</v>
      </c>
      <c r="B54" s="118"/>
      <c r="C54" s="118"/>
      <c r="D54" s="98"/>
      <c r="E54" s="44" t="str">
        <f t="shared" si="0"/>
        <v>Idrettslag 28</v>
      </c>
      <c r="F54" s="125"/>
      <c r="G54" s="120"/>
      <c r="H54" s="120"/>
      <c r="I54" s="120"/>
      <c r="J54" s="121">
        <f t="shared" si="1"/>
        <v>0</v>
      </c>
      <c r="K54" s="121">
        <f t="shared" si="2"/>
        <v>0</v>
      </c>
      <c r="L54" s="122">
        <f t="shared" si="4"/>
        <v>0</v>
      </c>
    </row>
    <row r="55" spans="1:12" x14ac:dyDescent="0.2">
      <c r="A55" s="117" t="s">
        <v>55</v>
      </c>
      <c r="B55" s="118"/>
      <c r="C55" s="118"/>
      <c r="D55" s="98"/>
      <c r="E55" s="44" t="str">
        <f t="shared" si="0"/>
        <v>Idrettslag 29</v>
      </c>
      <c r="F55" s="125"/>
      <c r="G55" s="120"/>
      <c r="H55" s="120"/>
      <c r="I55" s="120"/>
      <c r="J55" s="121">
        <f t="shared" si="1"/>
        <v>0</v>
      </c>
      <c r="K55" s="121">
        <f t="shared" si="2"/>
        <v>0</v>
      </c>
      <c r="L55" s="122">
        <f t="shared" si="4"/>
        <v>0</v>
      </c>
    </row>
    <row r="56" spans="1:12" x14ac:dyDescent="0.2">
      <c r="A56" s="117" t="s">
        <v>56</v>
      </c>
      <c r="B56" s="118"/>
      <c r="C56" s="118"/>
      <c r="D56" s="98"/>
      <c r="E56" s="44" t="str">
        <f t="shared" si="0"/>
        <v>Idrettslag 30</v>
      </c>
      <c r="F56" s="125"/>
      <c r="G56" s="120"/>
      <c r="H56" s="120"/>
      <c r="I56" s="120"/>
      <c r="J56" s="121">
        <f t="shared" si="1"/>
        <v>0</v>
      </c>
      <c r="K56" s="121">
        <f t="shared" si="2"/>
        <v>0</v>
      </c>
      <c r="L56" s="122">
        <f t="shared" si="4"/>
        <v>0</v>
      </c>
    </row>
    <row r="57" spans="1:12" x14ac:dyDescent="0.2">
      <c r="A57" s="117" t="s">
        <v>57</v>
      </c>
      <c r="B57" s="118"/>
      <c r="C57" s="118"/>
      <c r="D57" s="98"/>
      <c r="E57" s="44" t="str">
        <f t="shared" si="0"/>
        <v>Idrettslag 31</v>
      </c>
      <c r="F57" s="125"/>
      <c r="G57" s="120"/>
      <c r="H57" s="120"/>
      <c r="I57" s="120"/>
      <c r="J57" s="121">
        <f t="shared" si="1"/>
        <v>0</v>
      </c>
      <c r="K57" s="121">
        <f t="shared" si="2"/>
        <v>0</v>
      </c>
      <c r="L57" s="122">
        <f t="shared" si="4"/>
        <v>0</v>
      </c>
    </row>
    <row r="58" spans="1:12" x14ac:dyDescent="0.2">
      <c r="A58" s="117" t="s">
        <v>58</v>
      </c>
      <c r="B58" s="118"/>
      <c r="C58" s="118"/>
      <c r="D58" s="98"/>
      <c r="E58" s="44" t="str">
        <f t="shared" si="0"/>
        <v>Idrettslag 32</v>
      </c>
      <c r="F58" s="125"/>
      <c r="G58" s="120"/>
      <c r="H58" s="120"/>
      <c r="I58" s="120"/>
      <c r="J58" s="121">
        <f t="shared" si="1"/>
        <v>0</v>
      </c>
      <c r="K58" s="121">
        <f t="shared" si="2"/>
        <v>0</v>
      </c>
      <c r="L58" s="122">
        <f t="shared" si="4"/>
        <v>0</v>
      </c>
    </row>
    <row r="59" spans="1:12" x14ac:dyDescent="0.2">
      <c r="A59" s="117" t="s">
        <v>59</v>
      </c>
      <c r="B59" s="118"/>
      <c r="C59" s="118"/>
      <c r="D59" s="98"/>
      <c r="E59" s="44" t="str">
        <f t="shared" si="0"/>
        <v>Idrettslag 33</v>
      </c>
      <c r="F59" s="125"/>
      <c r="G59" s="120"/>
      <c r="H59" s="120"/>
      <c r="I59" s="120"/>
      <c r="J59" s="121">
        <f t="shared" si="1"/>
        <v>0</v>
      </c>
      <c r="K59" s="121">
        <f t="shared" si="2"/>
        <v>0</v>
      </c>
      <c r="L59" s="122">
        <f t="shared" si="4"/>
        <v>0</v>
      </c>
    </row>
    <row r="60" spans="1:12" x14ac:dyDescent="0.2">
      <c r="A60" s="117" t="s">
        <v>60</v>
      </c>
      <c r="B60" s="118"/>
      <c r="C60" s="118"/>
      <c r="D60" s="98"/>
      <c r="E60" s="44" t="str">
        <f t="shared" si="0"/>
        <v>Idrettslag 34</v>
      </c>
      <c r="F60" s="125"/>
      <c r="G60" s="120"/>
      <c r="H60" s="120"/>
      <c r="I60" s="120"/>
      <c r="J60" s="121">
        <f t="shared" si="1"/>
        <v>0</v>
      </c>
      <c r="K60" s="121">
        <f t="shared" si="2"/>
        <v>0</v>
      </c>
      <c r="L60" s="122">
        <f t="shared" si="4"/>
        <v>0</v>
      </c>
    </row>
    <row r="61" spans="1:12" x14ac:dyDescent="0.2">
      <c r="A61" s="117" t="s">
        <v>61</v>
      </c>
      <c r="B61" s="118"/>
      <c r="C61" s="118"/>
      <c r="D61" s="98"/>
      <c r="E61" s="44" t="str">
        <f t="shared" si="0"/>
        <v>Idrettslag 35</v>
      </c>
      <c r="F61" s="125"/>
      <c r="G61" s="120"/>
      <c r="H61" s="120"/>
      <c r="I61" s="120"/>
      <c r="J61" s="121">
        <f t="shared" si="1"/>
        <v>0</v>
      </c>
      <c r="K61" s="121">
        <f t="shared" si="2"/>
        <v>0</v>
      </c>
      <c r="L61" s="122">
        <f t="shared" si="4"/>
        <v>0</v>
      </c>
    </row>
    <row r="62" spans="1:12" x14ac:dyDescent="0.2">
      <c r="A62" s="117" t="s">
        <v>62</v>
      </c>
      <c r="B62" s="118"/>
      <c r="C62" s="118"/>
      <c r="D62" s="98"/>
      <c r="E62" s="44" t="str">
        <f t="shared" si="0"/>
        <v>Idrettslag 36</v>
      </c>
      <c r="F62" s="125"/>
      <c r="G62" s="120"/>
      <c r="H62" s="120"/>
      <c r="I62" s="120"/>
      <c r="J62" s="121">
        <f t="shared" si="1"/>
        <v>0</v>
      </c>
      <c r="K62" s="121">
        <f t="shared" si="2"/>
        <v>0</v>
      </c>
      <c r="L62" s="122">
        <f t="shared" si="4"/>
        <v>0</v>
      </c>
    </row>
    <row r="63" spans="1:12" x14ac:dyDescent="0.2">
      <c r="A63" s="117" t="s">
        <v>63</v>
      </c>
      <c r="B63" s="118"/>
      <c r="C63" s="118"/>
      <c r="D63" s="98"/>
      <c r="E63" s="44" t="str">
        <f t="shared" si="0"/>
        <v>Idrettslag 37</v>
      </c>
      <c r="F63" s="125"/>
      <c r="G63" s="120"/>
      <c r="H63" s="120"/>
      <c r="I63" s="120"/>
      <c r="J63" s="121">
        <f t="shared" si="1"/>
        <v>0</v>
      </c>
      <c r="K63" s="121">
        <f t="shared" si="2"/>
        <v>0</v>
      </c>
      <c r="L63" s="122">
        <f t="shared" si="4"/>
        <v>0</v>
      </c>
    </row>
    <row r="64" spans="1:12" x14ac:dyDescent="0.2">
      <c r="A64" s="117" t="s">
        <v>64</v>
      </c>
      <c r="B64" s="118"/>
      <c r="C64" s="118"/>
      <c r="D64" s="98"/>
      <c r="E64" s="44" t="str">
        <f t="shared" si="0"/>
        <v>Idrettslag 38</v>
      </c>
      <c r="F64" s="125"/>
      <c r="G64" s="120"/>
      <c r="H64" s="120"/>
      <c r="I64" s="120"/>
      <c r="J64" s="121">
        <f t="shared" si="1"/>
        <v>0</v>
      </c>
      <c r="K64" s="121">
        <f t="shared" si="2"/>
        <v>0</v>
      </c>
      <c r="L64" s="122">
        <f t="shared" si="4"/>
        <v>0</v>
      </c>
    </row>
    <row r="65" spans="1:12" x14ac:dyDescent="0.2">
      <c r="A65" s="117" t="s">
        <v>65</v>
      </c>
      <c r="B65" s="118"/>
      <c r="C65" s="118"/>
      <c r="D65" s="98"/>
      <c r="E65" s="44" t="s">
        <v>65</v>
      </c>
      <c r="F65" s="125"/>
      <c r="G65" s="120"/>
      <c r="H65" s="120"/>
      <c r="I65" s="120"/>
      <c r="J65" s="121">
        <f t="shared" si="1"/>
        <v>0</v>
      </c>
      <c r="K65" s="121">
        <f t="shared" si="2"/>
        <v>0</v>
      </c>
      <c r="L65" s="122">
        <f t="shared" si="4"/>
        <v>0</v>
      </c>
    </row>
    <row r="66" spans="1:12" x14ac:dyDescent="0.2">
      <c r="A66" s="117" t="s">
        <v>66</v>
      </c>
      <c r="B66" s="118"/>
      <c r="C66" s="118"/>
      <c r="D66" s="98"/>
      <c r="E66" s="44" t="str">
        <f>A66</f>
        <v>Idrettslag 40</v>
      </c>
      <c r="F66" s="125"/>
      <c r="G66" s="120"/>
      <c r="H66" s="120"/>
      <c r="I66" s="120"/>
      <c r="J66" s="121">
        <f t="shared" si="1"/>
        <v>0</v>
      </c>
      <c r="K66" s="121">
        <f t="shared" si="2"/>
        <v>0</v>
      </c>
      <c r="L66" s="122">
        <f t="shared" si="4"/>
        <v>0</v>
      </c>
    </row>
    <row r="67" spans="1:12" s="51" customFormat="1" ht="15.75" thickBot="1" x14ac:dyDescent="0.25">
      <c r="A67" s="45" t="s">
        <v>103</v>
      </c>
      <c r="B67" s="46">
        <f>SUM(B27:B66)</f>
        <v>31</v>
      </c>
      <c r="C67" s="46">
        <f t="shared" ref="C67" si="5">SUM(C27:C66)</f>
        <v>22</v>
      </c>
      <c r="D67" s="47"/>
      <c r="E67" s="48"/>
      <c r="F67" s="49">
        <f t="shared" ref="F67:J67" si="6">SUM(F27:F66)</f>
        <v>0</v>
      </c>
      <c r="G67" s="49">
        <f t="shared" si="6"/>
        <v>0</v>
      </c>
      <c r="H67" s="49">
        <f t="shared" si="6"/>
        <v>0</v>
      </c>
      <c r="I67" s="49">
        <f t="shared" si="6"/>
        <v>0</v>
      </c>
      <c r="J67" s="49">
        <f t="shared" si="6"/>
        <v>35000</v>
      </c>
      <c r="K67" s="49">
        <f>SUM(K27:K66)</f>
        <v>45000</v>
      </c>
      <c r="L67" s="50">
        <f>SUM(L27:L66)</f>
        <v>80000</v>
      </c>
    </row>
    <row r="68" spans="1:12" x14ac:dyDescent="0.2">
      <c r="A68" s="40"/>
      <c r="B68" s="40"/>
      <c r="C68" s="40"/>
      <c r="D68" s="40"/>
      <c r="E68" s="104"/>
      <c r="F68" s="104"/>
      <c r="G68" s="104"/>
      <c r="H68" s="104"/>
      <c r="I68" s="104"/>
      <c r="J68" s="104"/>
      <c r="K68" s="104"/>
      <c r="L68" s="30"/>
    </row>
    <row r="69" spans="1:12" x14ac:dyDescent="0.2">
      <c r="A69" s="40"/>
      <c r="B69" s="40"/>
      <c r="C69" s="40"/>
      <c r="D69" s="40"/>
      <c r="E69" s="104"/>
      <c r="F69" s="104"/>
      <c r="G69" s="104"/>
      <c r="H69" s="104"/>
      <c r="I69" s="104"/>
      <c r="J69" s="104"/>
      <c r="K69" s="104"/>
      <c r="L69" s="30"/>
    </row>
  </sheetData>
  <mergeCells count="1">
    <mergeCell ref="A15:F15"/>
  </mergeCells>
  <printOptions gridLines="1"/>
  <pageMargins left="0.31496062992125984" right="0" top="0.78740157480314965" bottom="0.78740157480314965" header="0.31496062992125984" footer="0.31496062992125984"/>
  <pageSetup paperSize="9" scale="6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538389-cabc-4d4e-918a-8beb7ac0ecaa" xsi:nil="true"/>
    <SharedWithUsers xmlns="9d2c2683-8c36-4351-aa30-ed53450a6b9e">
      <UserInfo>
        <DisplayName>Veum, Anja</DisplayName>
        <AccountId>21</AccountId>
        <AccountType/>
      </UserInfo>
      <UserInfo>
        <DisplayName>Andreassen, Mads</DisplayName>
        <AccountId>13</AccountId>
        <AccountType/>
      </UserInfo>
    </SharedWithUsers>
    <lcf76f155ced4ddcb4097134ff3c332f xmlns="8fa3b00c-49de-465c-b2ad-5dc8ee6aed33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E3CD34872593F41891FCB6B3F215895" ma:contentTypeVersion="18" ma:contentTypeDescription="Opprett et nytt dokument." ma:contentTypeScope="" ma:versionID="d0cd29b0b19f4d6f3a8f4b001ddb00e2">
  <xsd:schema xmlns:xsd="http://www.w3.org/2001/XMLSchema" xmlns:xs="http://www.w3.org/2001/XMLSchema" xmlns:p="http://schemas.microsoft.com/office/2006/metadata/properties" xmlns:ns2="8fa3b00c-49de-465c-b2ad-5dc8ee6aed33" xmlns:ns3="9d2c2683-8c36-4351-aa30-ed53450a6b9e" xmlns:ns4="9e538389-cabc-4d4e-918a-8beb7ac0ecaa" targetNamespace="http://schemas.microsoft.com/office/2006/metadata/properties" ma:root="true" ma:fieldsID="d844c906451e5f5b43afc9af58581896" ns2:_="" ns3:_="" ns4:_="">
    <xsd:import namespace="8fa3b00c-49de-465c-b2ad-5dc8ee6aed33"/>
    <xsd:import namespace="9d2c2683-8c36-4351-aa30-ed53450a6b9e"/>
    <xsd:import namespace="9e538389-cabc-4d4e-918a-8beb7ac0eca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a3b00c-49de-465c-b2ad-5dc8ee6aed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7c35df68-1123-4a3a-b80a-3e4e7d44f2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2c2683-8c36-4351-aa30-ed53450a6b9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538389-cabc-4d4e-918a-8beb7ac0ecaa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83389f07-aab5-4566-9cba-23d4ebe277c6}" ma:internalName="TaxCatchAll" ma:showField="CatchAllData" ma:web="9d2c2683-8c36-4351-aa30-ed53450a6b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90819E2-893C-4956-A0DD-C172406FE4A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0E9E17A-E7A3-4E0C-91EE-5B721F3A2B23}">
  <ds:schemaRefs>
    <ds:schemaRef ds:uri="http://schemas.microsoft.com/office/2006/metadata/properties"/>
    <ds:schemaRef ds:uri="http://schemas.microsoft.com/office/infopath/2007/PartnerControls"/>
    <ds:schemaRef ds:uri="9e538389-cabc-4d4e-918a-8beb7ac0ecaa"/>
    <ds:schemaRef ds:uri="9d2c2683-8c36-4351-aa30-ed53450a6b9e"/>
    <ds:schemaRef ds:uri="8fa3b00c-49de-465c-b2ad-5dc8ee6aed33"/>
  </ds:schemaRefs>
</ds:datastoreItem>
</file>

<file path=customXml/itemProps3.xml><?xml version="1.0" encoding="utf-8"?>
<ds:datastoreItem xmlns:ds="http://schemas.openxmlformats.org/officeDocument/2006/customXml" ds:itemID="{61BEF778-EEE7-48BF-A0CC-3289D072C36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a3b00c-49de-465c-b2ad-5dc8ee6aed33"/>
    <ds:schemaRef ds:uri="9d2c2683-8c36-4351-aa30-ed53450a6b9e"/>
    <ds:schemaRef ds:uri="9e538389-cabc-4d4e-918a-8beb7ac0eca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5ca93399-1184-430d-88a8-107721ef7b66}" enabled="0" method="" siteId="{5ca93399-1184-430d-88a8-107721ef7b6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</vt:i4>
      </vt:variant>
      <vt:variant>
        <vt:lpstr>Navngitte områder</vt:lpstr>
      </vt:variant>
      <vt:variant>
        <vt:i4>1</vt:i4>
      </vt:variant>
    </vt:vector>
  </HeadingPairs>
  <TitlesOfParts>
    <vt:vector size="3" baseType="lpstr">
      <vt:lpstr>Enkel fordelingmodell</vt:lpstr>
      <vt:lpstr>Avansert fordelingsmodell</vt:lpstr>
      <vt:lpstr>'Avansert fordelingsmodell'!Utskriftsområde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Benjaminsen, Erling</dc:creator>
  <cp:keywords/>
  <dc:description/>
  <cp:lastModifiedBy>Andreas Rolfsen</cp:lastModifiedBy>
  <cp:revision/>
  <dcterms:created xsi:type="dcterms:W3CDTF">2017-10-27T09:35:53Z</dcterms:created>
  <dcterms:modified xsi:type="dcterms:W3CDTF">2024-10-29T13:55:42Z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0x0101007E3CD34872593F41891FCB6B3F215895</vt:lpwstr>
  </property>
  <property fmtid="{D5CDD505-2E9C-101B-9397-08002B2CF9AE}" pid="3" name="OrgTilhorighet">
    <vt:lpwstr>51;#IK14 Sogn og Fjordane Idrettskrins|f161e054-d181-495f-8ccb-42623c566ee2</vt:lpwstr>
  </property>
  <property fmtid="{D5CDD505-2E9C-101B-9397-08002B2CF9AE}" pid="4" name="Dokumentkategori">
    <vt:lpwstr/>
  </property>
  <property fmtid="{D5CDD505-2E9C-101B-9397-08002B2CF9AE}" pid="5" name="_dlc_DocIdItemGuid">
    <vt:lpwstr>02173e76-387c-44fc-aa2e-da053598f75d</vt:lpwstr>
  </property>
  <property fmtid="{D5CDD505-2E9C-101B-9397-08002B2CF9AE}" pid="6" name="MediaServiceImageTags">
    <vt:lpwstr/>
  </property>
</Properties>
</file>